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showInkAnnotation="0" codeName="ThisWorkbook" defaultThemeVersion="124226"/>
  <xr:revisionPtr revIDLastSave="0" documentId="13_ncr:1_{C960C129-23E2-4FB8-8EC8-4154B7ECEB3A}" xr6:coauthVersionLast="47" xr6:coauthVersionMax="47" xr10:uidLastSave="{00000000-0000-0000-0000-000000000000}"/>
  <bookViews>
    <workbookView xWindow="-120" yWindow="-120" windowWidth="20730" windowHeight="11040" tabRatio="771" xr2:uid="{00000000-000D-0000-FFFF-FFFF00000000}"/>
  </bookViews>
  <sheets>
    <sheet name="ESTIMATE" sheetId="18" r:id="rId1"/>
    <sheet name="REPORT" sheetId="20" r:id="rId2"/>
    <sheet name="UJ" sheetId="13" state="hidden" r:id="rId3"/>
    <sheet name="DETAIL (2)" sheetId="12" state="hidden" r:id="rId4"/>
  </sheets>
  <definedNames>
    <definedName name="_xlnm._FilterDatabase" localSheetId="0" hidden="1">ESTIMATE!$D$1:$D$116</definedName>
    <definedName name="_xlnm.Print_Area" localSheetId="3">'DETAIL (2)'!$A$1:$F$20</definedName>
    <definedName name="_xlnm.Print_Area" localSheetId="0">ESTIMATE!$A$1:$Q$109</definedName>
    <definedName name="_xlnm.Print_Area" localSheetId="1">REPORT!$A$1:$K$74</definedName>
    <definedName name="_xlnm.Print_Area" localSheetId="2">UJ!$A$1:$I$31</definedName>
    <definedName name="_xlnm.Print_Titles" localSheetId="3">'DETAIL (2)'!$1:$7</definedName>
    <definedName name="_xlnm.Print_Titles" localSheetId="0">ESTIMATE!$1:$5</definedName>
    <definedName name="_xlnm.Print_Titles" localSheetId="2">UJ!$1:$7</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18" l="1"/>
  <c r="A14" i="18"/>
  <c r="A15" i="18"/>
  <c r="A16" i="18"/>
  <c r="A17" i="18"/>
  <c r="A18" i="18"/>
  <c r="A24" i="18"/>
  <c r="A25" i="18"/>
  <c r="A26" i="18"/>
  <c r="A27" i="18"/>
  <c r="A30" i="18"/>
  <c r="A31" i="18"/>
  <c r="A32" i="18"/>
  <c r="A33" i="18"/>
  <c r="A40" i="18"/>
  <c r="A41" i="18"/>
  <c r="A42" i="18"/>
  <c r="A43" i="18"/>
  <c r="A45" i="18"/>
  <c r="A46" i="18"/>
  <c r="A48" i="18"/>
  <c r="A49" i="18"/>
  <c r="A52" i="18"/>
  <c r="A53" i="18"/>
  <c r="A54" i="18"/>
  <c r="A55" i="18"/>
  <c r="A58" i="18"/>
  <c r="A59" i="18"/>
  <c r="A61" i="18"/>
  <c r="A62" i="18"/>
  <c r="A64" i="18"/>
  <c r="A65" i="18"/>
  <c r="A77" i="18"/>
  <c r="A78" i="18"/>
  <c r="A82" i="18"/>
  <c r="A83" i="18"/>
  <c r="A84" i="18"/>
  <c r="A85" i="18"/>
  <c r="A86" i="18"/>
  <c r="A87" i="18"/>
  <c r="A88" i="18"/>
  <c r="A92" i="18"/>
  <c r="A93" i="18"/>
  <c r="A97" i="18"/>
  <c r="A98" i="18"/>
  <c r="A100" i="18"/>
  <c r="A14" i="20"/>
  <c r="A16" i="20" s="1"/>
  <c r="A15" i="20"/>
  <c r="A17" i="20"/>
  <c r="A18" i="20"/>
  <c r="A20" i="20"/>
  <c r="A21" i="20"/>
  <c r="A23" i="20"/>
  <c r="A24" i="20"/>
  <c r="A26" i="20"/>
  <c r="A27" i="20"/>
  <c r="A30" i="20"/>
  <c r="A31" i="20"/>
  <c r="A34" i="20"/>
  <c r="A35" i="20"/>
  <c r="A37" i="20"/>
  <c r="A38" i="20"/>
  <c r="A40" i="20"/>
  <c r="A41" i="20"/>
  <c r="A43" i="20"/>
  <c r="A44" i="20"/>
  <c r="A48" i="20"/>
  <c r="A49" i="20"/>
  <c r="A50" i="20"/>
  <c r="A51" i="20"/>
  <c r="A53" i="20"/>
  <c r="A54" i="20"/>
  <c r="A58" i="20"/>
  <c r="A59" i="20"/>
  <c r="F57" i="20"/>
  <c r="G57" i="20"/>
  <c r="H57" i="20" s="1"/>
  <c r="J57" i="20"/>
  <c r="D56" i="20"/>
  <c r="J33" i="20"/>
  <c r="G33" i="20"/>
  <c r="H33" i="20" s="1"/>
  <c r="J25" i="20"/>
  <c r="G25" i="20"/>
  <c r="F25" i="20"/>
  <c r="F22" i="20"/>
  <c r="G22" i="20"/>
  <c r="H22" i="20" s="1"/>
  <c r="G57" i="18"/>
  <c r="J57" i="18" s="1"/>
  <c r="L57" i="18" s="1"/>
  <c r="N57" i="18"/>
  <c r="G76" i="18"/>
  <c r="J76" i="18" s="1"/>
  <c r="L76" i="18" s="1"/>
  <c r="G47" i="18"/>
  <c r="N47" i="18" s="1"/>
  <c r="G44" i="18"/>
  <c r="N44" i="18" s="1"/>
  <c r="G38" i="18"/>
  <c r="J38" i="18" s="1"/>
  <c r="L38" i="18" s="1"/>
  <c r="G35" i="18"/>
  <c r="J35" i="18" s="1"/>
  <c r="L35" i="18" s="1"/>
  <c r="G39" i="18"/>
  <c r="N39" i="18" s="1"/>
  <c r="G37" i="18"/>
  <c r="N37" i="18" s="1"/>
  <c r="G36" i="18"/>
  <c r="N36" i="18" s="1"/>
  <c r="G34" i="18"/>
  <c r="N34" i="18" s="1"/>
  <c r="G96" i="18"/>
  <c r="N96" i="18" s="1"/>
  <c r="A19" i="18" l="1"/>
  <c r="A19" i="20"/>
  <c r="A22" i="20" s="1"/>
  <c r="F33" i="20"/>
  <c r="H25" i="20"/>
  <c r="J22" i="20"/>
  <c r="O57" i="18"/>
  <c r="N76" i="18"/>
  <c r="O76" i="18" s="1"/>
  <c r="J47" i="18"/>
  <c r="L47" i="18" s="1"/>
  <c r="O47" i="18" s="1"/>
  <c r="J44" i="18"/>
  <c r="L44" i="18" s="1"/>
  <c r="O44" i="18" s="1"/>
  <c r="N38" i="18"/>
  <c r="O38" i="18" s="1"/>
  <c r="N35" i="18"/>
  <c r="O35" i="18" s="1"/>
  <c r="J36" i="18"/>
  <c r="L36" i="18" s="1"/>
  <c r="O36" i="18" s="1"/>
  <c r="J37" i="18"/>
  <c r="L37" i="18" s="1"/>
  <c r="O37" i="18" s="1"/>
  <c r="J39" i="18"/>
  <c r="L39" i="18" s="1"/>
  <c r="O39" i="18" s="1"/>
  <c r="J34" i="18"/>
  <c r="L34" i="18" s="1"/>
  <c r="O34" i="18" s="1"/>
  <c r="J96" i="18"/>
  <c r="L96" i="18" s="1"/>
  <c r="O96" i="18" s="1"/>
  <c r="A20" i="18" l="1"/>
  <c r="A29" i="20"/>
  <c r="A25" i="20"/>
  <c r="A28" i="20"/>
  <c r="A21" i="18" l="1"/>
  <c r="A22" i="18" s="1"/>
  <c r="A23" i="18" s="1"/>
  <c r="A32" i="20"/>
  <c r="A36" i="20" s="1"/>
  <c r="A33" i="20"/>
  <c r="A28" i="18" l="1"/>
  <c r="A29" i="18" s="1"/>
  <c r="A39" i="20"/>
  <c r="A42" i="20"/>
  <c r="A45" i="20" s="1"/>
  <c r="A34" i="18" l="1"/>
  <c r="A46" i="20"/>
  <c r="A52" i="20"/>
  <c r="A55" i="20" s="1"/>
  <c r="A56" i="20" s="1"/>
  <c r="A47" i="20"/>
  <c r="A35" i="18" l="1"/>
  <c r="A36" i="18" s="1"/>
  <c r="A57" i="20"/>
  <c r="A60" i="20" s="1"/>
  <c r="A37" i="18" l="1"/>
  <c r="A38" i="18" l="1"/>
  <c r="A39" i="18" s="1"/>
  <c r="A44" i="18" l="1"/>
  <c r="A47" i="18"/>
  <c r="A50" i="18" l="1"/>
  <c r="A51" i="18" l="1"/>
  <c r="A56" i="18"/>
  <c r="A57" i="18" l="1"/>
  <c r="A60" i="18" l="1"/>
  <c r="A63" i="18" l="1"/>
  <c r="A66" i="18"/>
  <c r="A67" i="18" l="1"/>
  <c r="A68" i="18"/>
  <c r="A69" i="18" l="1"/>
  <c r="A70" i="18" l="1"/>
  <c r="A71" i="18" l="1"/>
  <c r="A72" i="18"/>
  <c r="A73" i="18"/>
  <c r="A74" i="18" l="1"/>
  <c r="A75" i="18" s="1"/>
  <c r="A76" i="18" s="1"/>
  <c r="A79" i="18" s="1"/>
  <c r="A80" i="18" l="1"/>
  <c r="A81" i="18"/>
  <c r="A90" i="18" l="1"/>
  <c r="A89" i="18"/>
  <c r="A94" i="18" l="1"/>
  <c r="A95" i="18" s="1"/>
  <c r="A91" i="18"/>
  <c r="A96" i="18" l="1"/>
  <c r="A99" i="18"/>
  <c r="G75" i="18" l="1"/>
  <c r="N75" i="18" s="1"/>
  <c r="G74" i="18"/>
  <c r="J74" i="18" s="1"/>
  <c r="L74" i="18" s="1"/>
  <c r="G73" i="18"/>
  <c r="N73" i="18" s="1"/>
  <c r="G72" i="18"/>
  <c r="N72" i="18" s="1"/>
  <c r="G71" i="18"/>
  <c r="N71" i="18" s="1"/>
  <c r="G70" i="18"/>
  <c r="J70" i="18" s="1"/>
  <c r="L70" i="18" s="1"/>
  <c r="G69" i="18"/>
  <c r="N69" i="18" s="1"/>
  <c r="G68" i="18"/>
  <c r="N68" i="18" s="1"/>
  <c r="G67" i="18"/>
  <c r="N67" i="18" s="1"/>
  <c r="G90" i="18"/>
  <c r="J90" i="18" s="1"/>
  <c r="L90" i="18" s="1"/>
  <c r="G63" i="18"/>
  <c r="G60" i="18"/>
  <c r="N60" i="18" s="1"/>
  <c r="G51" i="18"/>
  <c r="N51" i="18" s="1"/>
  <c r="G23" i="18"/>
  <c r="N23" i="18" s="1"/>
  <c r="G22" i="18"/>
  <c r="N22" i="18" s="1"/>
  <c r="F56" i="20"/>
  <c r="G56" i="20"/>
  <c r="H56" i="20" s="1"/>
  <c r="J56" i="20"/>
  <c r="F29" i="20"/>
  <c r="G29" i="20"/>
  <c r="H29" i="20" s="1"/>
  <c r="J29" i="20"/>
  <c r="A13" i="20"/>
  <c r="J60" i="20"/>
  <c r="G60" i="20"/>
  <c r="H60" i="20" s="1"/>
  <c r="F60" i="20"/>
  <c r="J55" i="20"/>
  <c r="G55" i="20"/>
  <c r="H55" i="20" s="1"/>
  <c r="F55" i="20"/>
  <c r="J52" i="20"/>
  <c r="G52" i="20"/>
  <c r="H52" i="20" s="1"/>
  <c r="F52" i="20"/>
  <c r="J47" i="20"/>
  <c r="G47" i="20"/>
  <c r="H47" i="20" s="1"/>
  <c r="F47" i="20"/>
  <c r="J46" i="20"/>
  <c r="G46" i="20"/>
  <c r="H46" i="20" s="1"/>
  <c r="F46" i="20"/>
  <c r="J45" i="20"/>
  <c r="G45" i="20"/>
  <c r="H45" i="20" s="1"/>
  <c r="F45" i="20"/>
  <c r="J42" i="20"/>
  <c r="G42" i="20"/>
  <c r="H42" i="20" s="1"/>
  <c r="F42" i="20"/>
  <c r="J39" i="20"/>
  <c r="G39" i="20"/>
  <c r="H39" i="20" s="1"/>
  <c r="F39" i="20"/>
  <c r="J36" i="20"/>
  <c r="G36" i="20"/>
  <c r="H36" i="20" s="1"/>
  <c r="F36" i="20"/>
  <c r="J32" i="20"/>
  <c r="G32" i="20"/>
  <c r="H32" i="20" s="1"/>
  <c r="F32" i="20"/>
  <c r="J28" i="20"/>
  <c r="G28" i="20"/>
  <c r="H28" i="20" s="1"/>
  <c r="F28" i="20"/>
  <c r="J19" i="20"/>
  <c r="G19" i="20"/>
  <c r="H19" i="20" s="1"/>
  <c r="F19" i="20"/>
  <c r="J16" i="20"/>
  <c r="G16" i="20"/>
  <c r="H16" i="20" s="1"/>
  <c r="F16" i="20"/>
  <c r="J13" i="20"/>
  <c r="G13" i="20"/>
  <c r="H13" i="20" s="1"/>
  <c r="F13" i="20"/>
  <c r="A61" i="20"/>
  <c r="A10" i="20"/>
  <c r="N63" i="18" l="1"/>
  <c r="J63" i="18"/>
  <c r="L63" i="18" s="1"/>
  <c r="O63" i="18" s="1"/>
  <c r="N74" i="18"/>
  <c r="J71" i="18"/>
  <c r="L71" i="18" s="1"/>
  <c r="O71" i="18" s="1"/>
  <c r="J67" i="18"/>
  <c r="L67" i="18" s="1"/>
  <c r="O67" i="18" s="1"/>
  <c r="N70" i="18"/>
  <c r="O70" i="18" s="1"/>
  <c r="O74" i="18"/>
  <c r="J75" i="18"/>
  <c r="L75" i="18" s="1"/>
  <c r="O75" i="18" s="1"/>
  <c r="J68" i="18"/>
  <c r="L68" i="18" s="1"/>
  <c r="O68" i="18" s="1"/>
  <c r="J72" i="18"/>
  <c r="L72" i="18" s="1"/>
  <c r="O72" i="18" s="1"/>
  <c r="J69" i="18"/>
  <c r="L69" i="18" s="1"/>
  <c r="O69" i="18" s="1"/>
  <c r="J73" i="18"/>
  <c r="L73" i="18" s="1"/>
  <c r="O73" i="18" s="1"/>
  <c r="N90" i="18"/>
  <c r="O90" i="18" s="1"/>
  <c r="J60" i="18"/>
  <c r="L60" i="18" s="1"/>
  <c r="O60" i="18" s="1"/>
  <c r="J51" i="18"/>
  <c r="L51" i="18" s="1"/>
  <c r="O51" i="18" s="1"/>
  <c r="J22" i="18"/>
  <c r="L22" i="18" s="1"/>
  <c r="O22" i="18" s="1"/>
  <c r="J23" i="18"/>
  <c r="L23" i="18" s="1"/>
  <c r="O23" i="18" s="1"/>
  <c r="E63" i="20"/>
  <c r="E66" i="20" s="1"/>
  <c r="I63" i="20"/>
  <c r="I68" i="20" s="1"/>
  <c r="G63" i="20" l="1"/>
  <c r="G68" i="20" s="1"/>
  <c r="I66" i="20"/>
  <c r="I70" i="20" s="1"/>
  <c r="E68" i="20"/>
  <c r="E70" i="20" s="1"/>
  <c r="G66" i="20" l="1"/>
  <c r="G70" i="20" s="1"/>
  <c r="G99" i="18" l="1"/>
  <c r="N99" i="18" s="1"/>
  <c r="G95" i="18"/>
  <c r="N95" i="18" s="1"/>
  <c r="G91" i="18"/>
  <c r="N91" i="18" s="1"/>
  <c r="G94" i="18"/>
  <c r="N94" i="18" s="1"/>
  <c r="G89" i="18"/>
  <c r="N89" i="18" s="1"/>
  <c r="G80" i="18"/>
  <c r="G79" i="18"/>
  <c r="N79" i="18" s="1"/>
  <c r="G66" i="18"/>
  <c r="N66" i="18" s="1"/>
  <c r="G56" i="18"/>
  <c r="N56" i="18" s="1"/>
  <c r="G50" i="18"/>
  <c r="J50" i="18" s="1"/>
  <c r="L50" i="18" s="1"/>
  <c r="G29" i="18"/>
  <c r="N29" i="18" s="1"/>
  <c r="G28" i="18"/>
  <c r="N28" i="18" s="1"/>
  <c r="G21" i="18"/>
  <c r="N21" i="18" s="1"/>
  <c r="G20" i="18"/>
  <c r="N20" i="18" s="1"/>
  <c r="G19" i="18"/>
  <c r="G81" i="18"/>
  <c r="N81" i="18" s="1"/>
  <c r="A101" i="18"/>
  <c r="M84" i="18"/>
  <c r="L84" i="18"/>
  <c r="N80" i="18" l="1"/>
  <c r="J80" i="18"/>
  <c r="L80" i="18" s="1"/>
  <c r="J20" i="18"/>
  <c r="L20" i="18" s="1"/>
  <c r="O20" i="18" s="1"/>
  <c r="J79" i="18"/>
  <c r="L79" i="18" s="1"/>
  <c r="O79" i="18" s="1"/>
  <c r="J89" i="18"/>
  <c r="L89" i="18" s="1"/>
  <c r="O89" i="18" s="1"/>
  <c r="J28" i="18"/>
  <c r="L28" i="18" s="1"/>
  <c r="O28" i="18" s="1"/>
  <c r="J81" i="18"/>
  <c r="L81" i="18" s="1"/>
  <c r="O81" i="18" s="1"/>
  <c r="J91" i="18"/>
  <c r="L91" i="18" s="1"/>
  <c r="O91" i="18" s="1"/>
  <c r="N50" i="18"/>
  <c r="O50" i="18" s="1"/>
  <c r="J21" i="18"/>
  <c r="L21" i="18" s="1"/>
  <c r="O21" i="18" s="1"/>
  <c r="J29" i="18"/>
  <c r="L29" i="18" s="1"/>
  <c r="O29" i="18" s="1"/>
  <c r="J56" i="18"/>
  <c r="L56" i="18" s="1"/>
  <c r="O56" i="18" s="1"/>
  <c r="J66" i="18"/>
  <c r="L66" i="18" s="1"/>
  <c r="O66" i="18" s="1"/>
  <c r="J94" i="18"/>
  <c r="L94" i="18" s="1"/>
  <c r="O94" i="18" s="1"/>
  <c r="J95" i="18"/>
  <c r="L95" i="18" s="1"/>
  <c r="O95" i="18" s="1"/>
  <c r="J99" i="18"/>
  <c r="L99" i="18" s="1"/>
  <c r="O99" i="18" s="1"/>
  <c r="O80" i="18" l="1"/>
  <c r="P101" i="18"/>
  <c r="N19" i="18" l="1"/>
  <c r="J19" i="18"/>
  <c r="L19" i="18" s="1"/>
  <c r="O19" i="18" l="1"/>
  <c r="P83" i="18" l="1"/>
  <c r="M14" i="18"/>
  <c r="L14" i="18"/>
  <c r="M13" i="18"/>
  <c r="L13" i="18"/>
  <c r="G12" i="18"/>
  <c r="G11" i="18"/>
  <c r="G10" i="18"/>
  <c r="G9" i="18"/>
  <c r="G8" i="18"/>
  <c r="G7" i="18"/>
  <c r="A7" i="18"/>
  <c r="N7" i="18" l="1"/>
  <c r="J7" i="18"/>
  <c r="L7" i="18" s="1"/>
  <c r="N9" i="18"/>
  <c r="J9" i="18"/>
  <c r="L9" i="18" s="1"/>
  <c r="N10" i="18"/>
  <c r="J10" i="18"/>
  <c r="L10" i="18" s="1"/>
  <c r="N11" i="18"/>
  <c r="J11" i="18"/>
  <c r="L11" i="18" s="1"/>
  <c r="N8" i="18"/>
  <c r="J8" i="18"/>
  <c r="L8" i="18" s="1"/>
  <c r="N12" i="18"/>
  <c r="J12" i="18"/>
  <c r="L12" i="18" s="1"/>
  <c r="A8" i="18"/>
  <c r="N102" i="18" l="1"/>
  <c r="L102" i="18"/>
  <c r="O12" i="18"/>
  <c r="O11" i="18"/>
  <c r="O9" i="18"/>
  <c r="O8" i="18"/>
  <c r="O10" i="18"/>
  <c r="O7" i="18"/>
  <c r="A9" i="18"/>
  <c r="O102" i="18" l="1"/>
  <c r="P13" i="18"/>
  <c r="P102" i="18" s="1"/>
  <c r="A10" i="18"/>
  <c r="P104" i="18" l="1"/>
  <c r="P103" i="18"/>
  <c r="P105" i="18"/>
  <c r="A11" i="18"/>
  <c r="P106" i="18" l="1"/>
  <c r="A12" i="18"/>
  <c r="F19" i="13" l="1"/>
  <c r="I19" i="13" s="1"/>
  <c r="F18" i="13"/>
  <c r="I18" i="13" s="1"/>
  <c r="N17" i="13"/>
  <c r="F17" i="13"/>
  <c r="I17" i="13" s="1"/>
  <c r="F16" i="13"/>
  <c r="I16" i="13" s="1"/>
  <c r="F15" i="13"/>
  <c r="I15" i="13" s="1"/>
  <c r="L14" i="13"/>
  <c r="F14" i="13"/>
  <c r="I14" i="13" s="1"/>
  <c r="N13" i="13"/>
  <c r="F13" i="13"/>
  <c r="I13" i="13" s="1"/>
  <c r="N12" i="13"/>
  <c r="F12" i="13"/>
  <c r="I12" i="13" s="1"/>
  <c r="N11" i="13"/>
  <c r="F11" i="13"/>
  <c r="I11" i="13" s="1"/>
  <c r="N10" i="13"/>
  <c r="L10" i="13"/>
  <c r="F10" i="13"/>
  <c r="I10" i="13" s="1"/>
  <c r="N9" i="13"/>
  <c r="L9" i="13"/>
  <c r="F9" i="13"/>
  <c r="I9" i="13" s="1"/>
  <c r="I6" i="13"/>
  <c r="F18" i="12"/>
  <c r="D17" i="12"/>
  <c r="F17" i="12" s="1"/>
  <c r="F16" i="12"/>
  <c r="F15" i="12"/>
  <c r="D14" i="12"/>
  <c r="F14" i="12" s="1"/>
  <c r="F13" i="12"/>
  <c r="F12" i="12"/>
  <c r="D11" i="12"/>
  <c r="F11" i="12" s="1"/>
  <c r="D10" i="12"/>
  <c r="F10" i="12" s="1"/>
  <c r="D9" i="12"/>
  <c r="F9" i="12" s="1"/>
  <c r="F6" i="12"/>
  <c r="O14" i="13" l="1"/>
  <c r="N18" i="13"/>
  <c r="N14" i="13"/>
  <c r="P14" i="13" s="1"/>
  <c r="F20" i="12"/>
  <c r="I21" i="13"/>
  <c r="N15" i="13"/>
  <c r="I22" i="13" l="1"/>
  <c r="I23" i="13" s="1"/>
</calcChain>
</file>

<file path=xl/sharedStrings.xml><?xml version="1.0" encoding="utf-8"?>
<sst xmlns="http://schemas.openxmlformats.org/spreadsheetml/2006/main" count="470" uniqueCount="254">
  <si>
    <t>ITEM #</t>
  </si>
  <si>
    <t>DWG #</t>
  </si>
  <si>
    <t>CSI #/SUB DETAIL</t>
  </si>
  <si>
    <t>DESCRIPTION</t>
  </si>
  <si>
    <t>QTY.</t>
  </si>
  <si>
    <t>WASTE</t>
  </si>
  <si>
    <t>QTY. W/ WASTE</t>
  </si>
  <si>
    <t>UNIT</t>
  </si>
  <si>
    <t>TRADE COST</t>
  </si>
  <si>
    <t>DIVISION 01 — GENERAL REQUIREMENTS</t>
  </si>
  <si>
    <t>Submittal Procedures</t>
  </si>
  <si>
    <t>LS</t>
  </si>
  <si>
    <t>Temporary Facilities and Controls</t>
  </si>
  <si>
    <t xml:space="preserve">Closeout Procedures </t>
  </si>
  <si>
    <t>Payment Procedures</t>
  </si>
  <si>
    <t>Contract Modification Procedures</t>
  </si>
  <si>
    <t xml:space="preserve">Maintenance &amp; Traffic Protection </t>
  </si>
  <si>
    <t>SUBTOTAL</t>
  </si>
  <si>
    <t>SUB TOTAL</t>
  </si>
  <si>
    <t>TAX</t>
  </si>
  <si>
    <t>PROFIT</t>
  </si>
  <si>
    <t>CONTIGENCIES</t>
  </si>
  <si>
    <t xml:space="preserve">PROJECT: </t>
  </si>
  <si>
    <t>625 PARK AVE PHASE 1B</t>
  </si>
  <si>
    <t xml:space="preserve">ADDRESS: </t>
  </si>
  <si>
    <t>625 PARK AVENUE,</t>
  </si>
  <si>
    <t>NEW YORK, NY-10065.</t>
  </si>
  <si>
    <t>DATE</t>
  </si>
  <si>
    <t>CSI SEC.</t>
  </si>
  <si>
    <t>UNIT COST</t>
  </si>
  <si>
    <t>Single side areas</t>
  </si>
  <si>
    <t>SCOPE OF WORK</t>
  </si>
  <si>
    <t>Dry</t>
  </si>
  <si>
    <t>Wet</t>
  </si>
  <si>
    <t>09 29</t>
  </si>
  <si>
    <t>2 layered 5/8" thick USG fiberock brand panels for walls and ceilings.</t>
  </si>
  <si>
    <t>sf</t>
  </si>
  <si>
    <t>Type 1+Type 4+Type 6+ceiling</t>
  </si>
  <si>
    <t>Type 1</t>
  </si>
  <si>
    <t>2 layerd 5/8" thick USG fiberock aqua tough brand panels for wall and ceilings in wet areas.</t>
  </si>
  <si>
    <t>Type 1+Type 4+Type 6+wet ceiling</t>
  </si>
  <si>
    <t>Type 2</t>
  </si>
  <si>
    <t>2 layered 2 HR rated 5/8" thick USG fiberock brand panels for walls.</t>
  </si>
  <si>
    <t>Type 3</t>
  </si>
  <si>
    <t>2 layered 2 HR rated 5/8" thick USG fiberock  aqua tough brand panels for walls in wet areas.</t>
  </si>
  <si>
    <t>Type 4</t>
  </si>
  <si>
    <t>3 layered 3 HR rated 5/8" thick USG fiberock brand panels for walls.</t>
  </si>
  <si>
    <t>Type 7</t>
  </si>
  <si>
    <t>Type 5</t>
  </si>
  <si>
    <t>09 26</t>
  </si>
  <si>
    <t>3/32" thick gypsum veneer plaster skim coat.</t>
  </si>
  <si>
    <t>Type 1+Type 2+ Type 4+Type 5+Type 6 +Type 7</t>
  </si>
  <si>
    <t>Type 6</t>
  </si>
  <si>
    <t>09 22 16</t>
  </si>
  <si>
    <t>3-5/8" steel studs 20 GA @ 16" O.C.</t>
  </si>
  <si>
    <t>Type 1+Type 2+Type 6+Type 7</t>
  </si>
  <si>
    <t>10 22 16</t>
  </si>
  <si>
    <t xml:space="preserve">1-5/8" steel studs 20 GA @ 12" O.C. </t>
  </si>
  <si>
    <t>Type 8</t>
  </si>
  <si>
    <t>09 22 26</t>
  </si>
  <si>
    <t>Ceiling suspension system.</t>
  </si>
  <si>
    <t>Ceiling</t>
  </si>
  <si>
    <t>07 21 16</t>
  </si>
  <si>
    <t>Batt Insulation.</t>
  </si>
  <si>
    <t>Type 1+Type 2+ Type 6</t>
  </si>
  <si>
    <t>Batt Insulation type SAFB.</t>
  </si>
  <si>
    <t>INSURANCE (3%)</t>
  </si>
  <si>
    <t>TOTAL BASE BID</t>
  </si>
  <si>
    <t>Exclusions</t>
  </si>
  <si>
    <t>Mouldings</t>
  </si>
  <si>
    <t>Patch work</t>
  </si>
  <si>
    <t>Fixtures</t>
  </si>
  <si>
    <t>Electrical work</t>
  </si>
  <si>
    <t>Stone and/or tile work</t>
  </si>
  <si>
    <t>Wall type 8 [no details on provided on the drawing]</t>
  </si>
  <si>
    <t xml:space="preserve">625 PARK AVENUE </t>
  </si>
  <si>
    <t>NEW YORK, NY 10065</t>
  </si>
  <si>
    <t>5/8" 2 layered USG fiberock brand panels.</t>
  </si>
  <si>
    <t>5/8" 2 layered USG fiberock aqua tough brand panels. (Wet area).</t>
  </si>
  <si>
    <t>Height 9'6"</t>
  </si>
  <si>
    <t>2 HR rated 5/8" 2 layered USG fiberock brand panels.</t>
  </si>
  <si>
    <t>For Doors &amp; Cabinets 1'3"</t>
  </si>
  <si>
    <t>2 HR rated 5/8" 2 layered USG fiberock  aqua tough brand panels. (Wet area).</t>
  </si>
  <si>
    <t>3 HR rated 5/8" 3 layered USG fiberock brand panels.</t>
  </si>
  <si>
    <t>3 5/8" steel studs 20 GA @ 16" O.C.</t>
  </si>
  <si>
    <t xml:space="preserve">1 5/8" steel studs 20 GA @ 12" O.C. </t>
  </si>
  <si>
    <t>Batt sound Insulation.</t>
  </si>
  <si>
    <t>Batt sound Insulation type SAFB.</t>
  </si>
  <si>
    <t>QTY Details</t>
  </si>
  <si>
    <t>TOTAL</t>
  </si>
  <si>
    <t>N/A</t>
  </si>
  <si>
    <t>No details given</t>
  </si>
  <si>
    <t>Wet Ceiling</t>
  </si>
  <si>
    <t>DETAILS</t>
  </si>
  <si>
    <t xml:space="preserve">Type 1- Interior Partition </t>
  </si>
  <si>
    <t>Type 2- 2HR rated Interior Partition</t>
  </si>
  <si>
    <t xml:space="preserve">Type </t>
  </si>
  <si>
    <r>
      <rPr>
        <sz val="12"/>
        <color rgb="FFC00000"/>
        <rFont val="Calibri"/>
        <family val="2"/>
        <scheme val="minor"/>
      </rPr>
      <t>2 layers 5/8' USG fiberock brand panels</t>
    </r>
    <r>
      <rPr>
        <sz val="12"/>
        <color theme="1"/>
        <rFont val="Calibri"/>
        <family val="2"/>
        <scheme val="minor"/>
      </rPr>
      <t xml:space="preserve"> (Fiberock aqua tough brand at all wet areas)</t>
    </r>
    <r>
      <rPr>
        <sz val="12"/>
        <rFont val="Calibri"/>
        <family val="2"/>
        <scheme val="minor"/>
      </rPr>
      <t xml:space="preserve"> Glue second layer, finished with</t>
    </r>
    <r>
      <rPr>
        <sz val="12"/>
        <color rgb="FF92D050"/>
        <rFont val="Calibri"/>
        <family val="2"/>
        <scheme val="minor"/>
      </rPr>
      <t xml:space="preserve"> 3-32" thick gypsum veneer plaster skim coat</t>
    </r>
    <r>
      <rPr>
        <sz val="12"/>
        <rFont val="Calibri"/>
        <family val="2"/>
        <scheme val="minor"/>
      </rPr>
      <t xml:space="preserve">. </t>
    </r>
    <r>
      <rPr>
        <b/>
        <sz val="12"/>
        <color rgb="FFFFC000"/>
        <rFont val="Calibri"/>
        <family val="2"/>
        <scheme val="minor"/>
      </rPr>
      <t>3 5/8" Stl studs 20 GA @16" O.C</t>
    </r>
    <r>
      <rPr>
        <sz val="12"/>
        <rFont val="Calibri"/>
        <family val="2"/>
        <scheme val="minor"/>
      </rPr>
      <t xml:space="preserve"> with </t>
    </r>
    <r>
      <rPr>
        <sz val="12"/>
        <color rgb="FF0070C0"/>
        <rFont val="Calibri"/>
        <family val="2"/>
        <scheme val="minor"/>
      </rPr>
      <t>Batt insulation</t>
    </r>
    <r>
      <rPr>
        <sz val="12"/>
        <rFont val="Calibri"/>
        <family val="2"/>
        <scheme val="minor"/>
      </rPr>
      <t xml:space="preserve">. 2 layers 5/8" USG fiberock brand panels(Fiberock aqua tough brand at all wet areas finished 3-32" thick gypsum veneer plaster skim coat </t>
    </r>
  </si>
  <si>
    <r>
      <t xml:space="preserve">2 layers 5/8' USG fiberock brand panels (Fiberock aqua tough brand at all wet areas) Glue second layer, finished with </t>
    </r>
    <r>
      <rPr>
        <sz val="12"/>
        <color rgb="FF92D050"/>
        <rFont val="Calibri"/>
        <family val="2"/>
        <scheme val="minor"/>
      </rPr>
      <t>3-32" thick gypsum veneer plaster skim coat</t>
    </r>
    <r>
      <rPr>
        <sz val="12"/>
        <rFont val="Calibri"/>
        <family val="2"/>
        <scheme val="minor"/>
      </rPr>
      <t xml:space="preserve">. </t>
    </r>
    <r>
      <rPr>
        <sz val="12"/>
        <color rgb="FFFFC000"/>
        <rFont val="Calibri"/>
        <family val="2"/>
        <scheme val="minor"/>
      </rPr>
      <t>3 5/8" Stl studs 20 GA @16" O.C</t>
    </r>
    <r>
      <rPr>
        <sz val="12"/>
        <rFont val="Calibri"/>
        <family val="2"/>
        <scheme val="minor"/>
      </rPr>
      <t xml:space="preserve"> with</t>
    </r>
    <r>
      <rPr>
        <sz val="12"/>
        <color rgb="FF0070C0"/>
        <rFont val="Calibri"/>
        <family val="2"/>
        <scheme val="minor"/>
      </rPr>
      <t xml:space="preserve"> Batt insulation</t>
    </r>
    <r>
      <rPr>
        <sz val="12"/>
        <rFont val="Calibri"/>
        <family val="2"/>
        <scheme val="minor"/>
      </rPr>
      <t xml:space="preserve">. 2 layers 5/8" USG fiberock brand panels(Fiberock aqua tough brand at all wet areas finished 3-32" thick gypsum veneer plaster skim coat </t>
    </r>
  </si>
  <si>
    <t xml:space="preserve">TYPE 3 Interior partition at chase </t>
  </si>
  <si>
    <t xml:space="preserve">TYPE 4 Pocket door partition </t>
  </si>
  <si>
    <r>
      <t xml:space="preserve">2 layer 5/8" USG fiberock brand panels ( Fiberock aqua tough brand at all wet areas ) Glue second layer fill batt insulation, finished with 3/32" thick gypsum veneer plaster skim coat.  </t>
    </r>
    <r>
      <rPr>
        <b/>
        <sz val="12"/>
        <color rgb="FFFF0000"/>
        <rFont val="Calibri"/>
        <family val="2"/>
        <scheme val="minor"/>
      </rPr>
      <t xml:space="preserve">20 Ga 2-1/2" mtl studs @ 16 O.C. </t>
    </r>
    <r>
      <rPr>
        <sz val="12"/>
        <color rgb="FFFF0000"/>
        <rFont val="Calibri"/>
        <family val="2"/>
        <scheme val="minor"/>
      </rPr>
      <t>with batt insulation. Pipe chase space. 2 layers 5/8" USG fiberock brand panels (Fiberock aqua tough brand at all wet areas finished with 3/32" thick gypsum veneer plaster skim coat.</t>
    </r>
  </si>
  <si>
    <r>
      <rPr>
        <sz val="12"/>
        <color rgb="FFC00000"/>
        <rFont val="Calibri"/>
        <family val="2"/>
        <scheme val="minor"/>
      </rPr>
      <t xml:space="preserve">2 Layers 5/8" USG fiberock brand panels </t>
    </r>
    <r>
      <rPr>
        <sz val="12"/>
        <color theme="1"/>
        <rFont val="Calibri"/>
        <family val="2"/>
        <scheme val="minor"/>
      </rPr>
      <t>(Fiberock Aqua tough brand at all wet areas)</t>
    </r>
    <r>
      <rPr>
        <sz val="12"/>
        <color rgb="FFFFC000"/>
        <rFont val="Calibri"/>
        <family val="2"/>
        <scheme val="minor"/>
      </rPr>
      <t xml:space="preserve"> </t>
    </r>
    <r>
      <rPr>
        <sz val="12"/>
        <rFont val="Calibri"/>
        <family val="2"/>
        <scheme val="minor"/>
      </rPr>
      <t xml:space="preserve">Glue second layer, Finished with </t>
    </r>
    <r>
      <rPr>
        <sz val="12"/>
        <color rgb="FF92D050"/>
        <rFont val="Calibri"/>
        <family val="2"/>
        <scheme val="minor"/>
      </rPr>
      <t>3/32" thick gypsum veneer plaster skim coat.</t>
    </r>
    <r>
      <rPr>
        <b/>
        <sz val="12"/>
        <rFont val="Calibri"/>
        <family val="2"/>
        <scheme val="minor"/>
      </rPr>
      <t xml:space="preserve"> 1</t>
    </r>
    <r>
      <rPr>
        <sz val="12"/>
        <rFont val="Calibri"/>
        <family val="2"/>
        <scheme val="minor"/>
      </rPr>
      <t xml:space="preserve"> </t>
    </r>
    <r>
      <rPr>
        <b/>
        <sz val="12"/>
        <rFont val="Calibri"/>
        <family val="2"/>
        <scheme val="minor"/>
      </rPr>
      <t xml:space="preserve">5/8" 20 Ga stl studs @12 O.C.  </t>
    </r>
    <r>
      <rPr>
        <sz val="12"/>
        <rFont val="Calibri"/>
        <family val="2"/>
        <scheme val="minor"/>
      </rPr>
      <t>2 layer 5/8" USG fiberock brand panels (fiberock aqua tough brand at wet areas) finished with 3/32" thick gypsum veneer plaster skim coat.</t>
    </r>
  </si>
  <si>
    <t>TYPE 5 Existing wall skim coat</t>
  </si>
  <si>
    <t>TYPE 6 EXISTING WALL- Furring</t>
  </si>
  <si>
    <r>
      <t>Apply</t>
    </r>
    <r>
      <rPr>
        <sz val="12"/>
        <color rgb="FF92D050"/>
        <rFont val="Calibri"/>
        <family val="2"/>
        <scheme val="minor"/>
      </rPr>
      <t xml:space="preserve"> 3/32" Thick gypsum veneer skim coat</t>
    </r>
    <r>
      <rPr>
        <sz val="12"/>
        <rFont val="Calibri"/>
        <family val="2"/>
        <scheme val="minor"/>
      </rPr>
      <t>. Fill and smooth all imperfections</t>
    </r>
  </si>
  <si>
    <r>
      <rPr>
        <sz val="12"/>
        <color rgb="FFFFC000"/>
        <rFont val="Calibri"/>
        <family val="2"/>
        <scheme val="minor"/>
      </rPr>
      <t xml:space="preserve">3 5/8" </t>
    </r>
    <r>
      <rPr>
        <b/>
        <sz val="12"/>
        <color rgb="FFFFC000"/>
        <rFont val="Calibri"/>
        <family val="2"/>
        <scheme val="minor"/>
      </rPr>
      <t>20 Ga stl studs @ 16 O.C</t>
    </r>
    <r>
      <rPr>
        <b/>
        <sz val="12"/>
        <rFont val="Calibri"/>
        <family val="2"/>
        <scheme val="minor"/>
      </rPr>
      <t>.</t>
    </r>
    <r>
      <rPr>
        <b/>
        <sz val="12"/>
        <color rgb="FFC00000"/>
        <rFont val="Calibri"/>
        <family val="2"/>
        <scheme val="minor"/>
      </rPr>
      <t xml:space="preserve"> </t>
    </r>
    <r>
      <rPr>
        <sz val="12"/>
        <color rgb="FFC00000"/>
        <rFont val="Calibri"/>
        <family val="2"/>
        <scheme val="minor"/>
      </rPr>
      <t>2 layers  5/8" USG fiberock brand panels</t>
    </r>
    <r>
      <rPr>
        <sz val="12"/>
        <rFont val="Calibri"/>
        <family val="2"/>
        <scheme val="minor"/>
      </rPr>
      <t xml:space="preserve"> dimensions from exterior wall to be varified with architect. Fill with</t>
    </r>
    <r>
      <rPr>
        <sz val="12"/>
        <color rgb="FF0070C0"/>
        <rFont val="Calibri"/>
        <family val="2"/>
        <scheme val="minor"/>
      </rPr>
      <t xml:space="preserve"> Batt insulation, </t>
    </r>
    <r>
      <rPr>
        <sz val="12"/>
        <rFont val="Calibri"/>
        <family val="2"/>
        <scheme val="minor"/>
      </rPr>
      <t xml:space="preserve">Finished with </t>
    </r>
    <r>
      <rPr>
        <sz val="12"/>
        <color rgb="FF92D050"/>
        <rFont val="Calibri"/>
        <family val="2"/>
        <scheme val="minor"/>
      </rPr>
      <t>3/32" Thick Gypsum veneer plaster skim coat</t>
    </r>
  </si>
  <si>
    <t xml:space="preserve">TYPE 7 Interior Partition- 3 Hr rated </t>
  </si>
  <si>
    <r>
      <t xml:space="preserve">3 layer 5/8" USG fiberock brand panels, glue third layer finished with </t>
    </r>
    <r>
      <rPr>
        <sz val="12"/>
        <color rgb="FF92D050"/>
        <rFont val="Calibri"/>
        <family val="2"/>
        <scheme val="minor"/>
      </rPr>
      <t>3/32" thick gypsum veneer plaster skim coat</t>
    </r>
    <r>
      <rPr>
        <sz val="12"/>
        <rFont val="Calibri"/>
        <family val="2"/>
        <scheme val="minor"/>
      </rPr>
      <t>.</t>
    </r>
    <r>
      <rPr>
        <b/>
        <sz val="12"/>
        <rFont val="Calibri"/>
        <family val="2"/>
        <scheme val="minor"/>
      </rPr>
      <t xml:space="preserve"> </t>
    </r>
    <r>
      <rPr>
        <b/>
        <sz val="12"/>
        <color rgb="FFFFC000"/>
        <rFont val="Calibri"/>
        <family val="2"/>
        <scheme val="minor"/>
      </rPr>
      <t>3 5/8" stl studs 20 GA @16"O.C.</t>
    </r>
    <r>
      <rPr>
        <sz val="12"/>
        <color rgb="FF00B0F0"/>
        <rFont val="Calibri"/>
        <family val="2"/>
        <scheme val="minor"/>
      </rPr>
      <t xml:space="preserve"> </t>
    </r>
    <r>
      <rPr>
        <sz val="12"/>
        <color rgb="FF002060"/>
        <rFont val="Calibri"/>
        <family val="2"/>
        <scheme val="minor"/>
      </rPr>
      <t xml:space="preserve">Batt insulation Type SAFB. </t>
    </r>
    <r>
      <rPr>
        <sz val="12"/>
        <rFont val="Calibri"/>
        <family val="2"/>
        <scheme val="minor"/>
      </rPr>
      <t>3 layer 5/8" USG fiberock brand panels, glue third layer finished with 3-32" thick gypsum veneer plaster skim coat</t>
    </r>
  </si>
  <si>
    <t>SF</t>
  </si>
  <si>
    <r>
      <t xml:space="preserve">General Notes: </t>
    </r>
    <r>
      <rPr>
        <b/>
        <sz val="12"/>
        <color rgb="FFFF0000"/>
        <rFont val="Calibri"/>
        <family val="2"/>
        <scheme val="minor"/>
      </rPr>
      <t>The</t>
    </r>
    <r>
      <rPr>
        <b/>
        <sz val="12"/>
        <rFont val="Calibri"/>
        <family val="2"/>
        <scheme val="minor"/>
      </rPr>
      <t xml:space="preserve"> </t>
    </r>
    <r>
      <rPr>
        <b/>
        <sz val="12"/>
        <color rgb="FFFF0000"/>
        <rFont val="Calibri"/>
        <family val="2"/>
        <scheme val="minor"/>
      </rPr>
      <t>prices used are taken from RS Means online i.e. the standard pricing, the company is not responsible for any kind of variations in the prices. So it is preferred to review the prices.</t>
    </r>
  </si>
  <si>
    <r>
      <t xml:space="preserve">General Exclusions: </t>
    </r>
    <r>
      <rPr>
        <b/>
        <sz val="12"/>
        <color rgb="FFFF0000"/>
        <rFont val="Calibri"/>
        <family val="2"/>
        <scheme val="minor"/>
      </rPr>
      <t>Any kind of controlled inspection, contaminated material, architect and engineering fees, security, building charges, signage, sign off, protection of adjoining building (if any), any work not mentioned above.</t>
    </r>
  </si>
  <si>
    <t>UNIT LABOR HOURS</t>
  </si>
  <si>
    <t>PER HOUR LABOR RATE</t>
  </si>
  <si>
    <t>TOTAL LABOR COST</t>
  </si>
  <si>
    <t>TOTAL LABOR HOURS</t>
  </si>
  <si>
    <t>UNIT MATERIAL COST</t>
  </si>
  <si>
    <t>TOTAL MATERIAL COST</t>
  </si>
  <si>
    <t>ITEM COST</t>
  </si>
  <si>
    <t>DIVISION 09 — FINISHES</t>
  </si>
  <si>
    <t>Wall Paint</t>
  </si>
  <si>
    <t>Ceiling Paint</t>
  </si>
  <si>
    <t xml:space="preserve"> </t>
  </si>
  <si>
    <t>Note: One Coat Primer and two Coat Paint Finish Assumed.</t>
  </si>
  <si>
    <t xml:space="preserve">Note: One Coat Primer and two Coat Paint Finish Assumed. </t>
  </si>
  <si>
    <t>DIVISION 32 — EXTERIOR IMPROVEMENTS</t>
  </si>
  <si>
    <t>Site Paint</t>
  </si>
  <si>
    <t>Paint on Curb</t>
  </si>
  <si>
    <t>Bollard Cap Paint</t>
  </si>
  <si>
    <t>Pavement Markings</t>
  </si>
  <si>
    <t>Building Paint</t>
  </si>
  <si>
    <t xml:space="preserve">Painting Estimate </t>
  </si>
  <si>
    <t>Description</t>
  </si>
  <si>
    <t>Unit</t>
  </si>
  <si>
    <t>QTY</t>
  </si>
  <si>
    <t>Material Rate</t>
  </si>
  <si>
    <t>Material Amount</t>
  </si>
  <si>
    <t>Labor Rate</t>
  </si>
  <si>
    <t>Labor Amount</t>
  </si>
  <si>
    <t>Unit Rate</t>
  </si>
  <si>
    <t>Amount</t>
  </si>
  <si>
    <t>Painting to Wall</t>
  </si>
  <si>
    <t>Sq.ft</t>
  </si>
  <si>
    <t>Painting to Ceiling</t>
  </si>
  <si>
    <t>Sub Total</t>
  </si>
  <si>
    <t>Insurance</t>
  </si>
  <si>
    <t>Overhead and Profit</t>
  </si>
  <si>
    <t>Total Amount</t>
  </si>
  <si>
    <t xml:space="preserve">Note:- </t>
  </si>
  <si>
    <t>Site Painting</t>
  </si>
  <si>
    <t>Painting to Curb</t>
  </si>
  <si>
    <t>Sr. #</t>
  </si>
  <si>
    <t xml:space="preserve">Wall Paint </t>
  </si>
  <si>
    <t xml:space="preserve">Door Paint </t>
  </si>
  <si>
    <t xml:space="preserve">4" Wide White Painted Parking Stripe </t>
  </si>
  <si>
    <t xml:space="preserve">4" Wide Yellow Paint Transit Loading Curb </t>
  </si>
  <si>
    <t xml:space="preserve">4" Dia Bollard Paint Yellow </t>
  </si>
  <si>
    <t xml:space="preserve">Paint on 6" H Curb (Top &amp; Sides)
- Paint Curb Blue </t>
  </si>
  <si>
    <t>Paint on 6" H Warning Curb (Top &amp; Sides)
- Sherwin Williams B97YD2467</t>
  </si>
  <si>
    <t>Bollard Paint</t>
  </si>
  <si>
    <t>A115,A401-A408</t>
  </si>
  <si>
    <t>A115</t>
  </si>
  <si>
    <t>A114</t>
  </si>
  <si>
    <t>A601</t>
  </si>
  <si>
    <t>A103</t>
  </si>
  <si>
    <t>S405</t>
  </si>
  <si>
    <t>A107</t>
  </si>
  <si>
    <t>S201-S301-S304</t>
  </si>
  <si>
    <t>M201-M204</t>
  </si>
  <si>
    <t>E400</t>
  </si>
  <si>
    <t>10/E420</t>
  </si>
  <si>
    <t>P100</t>
  </si>
  <si>
    <t>H/P401</t>
  </si>
  <si>
    <t>A201-A202</t>
  </si>
  <si>
    <t>E1/A602</t>
  </si>
  <si>
    <t>C4</t>
  </si>
  <si>
    <t>9/C12</t>
  </si>
  <si>
    <t>A108</t>
  </si>
  <si>
    <t>A110</t>
  </si>
  <si>
    <t>P401</t>
  </si>
  <si>
    <t xml:space="preserve">PROJECT: DAVID T. CARDENAS SENIOR CENTER &amp; POLICE HEADQUARTERS </t>
  </si>
  <si>
    <t>LOCATION: 108 N 3RD STREET FOWLER, CA 93625</t>
  </si>
  <si>
    <t xml:space="preserve">Project :- DAVID T. CARDENAS SENIOR CENTER &amp; POLICE HEADQUARTERS </t>
  </si>
  <si>
    <t>Location :- 108 N 3RD STREET FOWLER, CA 93625</t>
  </si>
  <si>
    <t>EA</t>
  </si>
  <si>
    <t>LF</t>
  </si>
  <si>
    <t>Door Paint</t>
  </si>
  <si>
    <r>
      <t xml:space="preserve">PNT-1
Sherwin Williams | Arcade White SW7100
</t>
    </r>
    <r>
      <rPr>
        <b/>
        <sz val="12"/>
        <rFont val="Calibri"/>
        <family val="2"/>
        <scheme val="minor"/>
      </rPr>
      <t>Finish:</t>
    </r>
    <r>
      <rPr>
        <sz val="12"/>
        <rFont val="Calibri"/>
        <family val="2"/>
        <scheme val="minor"/>
      </rPr>
      <t xml:space="preserve"> Eggshell</t>
    </r>
  </si>
  <si>
    <r>
      <t xml:space="preserve">PNT-1 SG 
Sherwin Williams | Arcade White SW7100
</t>
    </r>
    <r>
      <rPr>
        <b/>
        <sz val="12"/>
        <rFont val="Calibri"/>
        <family val="2"/>
        <scheme val="minor"/>
      </rPr>
      <t xml:space="preserve">Finish: </t>
    </r>
    <r>
      <rPr>
        <sz val="12"/>
        <rFont val="Calibri"/>
        <family val="2"/>
        <scheme val="minor"/>
      </rPr>
      <t>Semi-Gloss</t>
    </r>
  </si>
  <si>
    <r>
      <t xml:space="preserve">PNT-3
Sherwin Williams | Downy SW7002 
</t>
    </r>
    <r>
      <rPr>
        <b/>
        <sz val="12"/>
        <rFont val="Calibri"/>
        <family val="2"/>
        <scheme val="minor"/>
      </rPr>
      <t>Finish:</t>
    </r>
    <r>
      <rPr>
        <sz val="12"/>
        <rFont val="Calibri"/>
        <family val="2"/>
        <scheme val="minor"/>
      </rPr>
      <t xml:space="preserve"> Semi-Gloss</t>
    </r>
  </si>
  <si>
    <r>
      <t xml:space="preserve">PNT-4 
Sherwin Williams | Agreeable Gray SW7029
</t>
    </r>
    <r>
      <rPr>
        <b/>
        <sz val="12"/>
        <rFont val="Calibri"/>
        <family val="2"/>
        <scheme val="minor"/>
      </rPr>
      <t>Finish:</t>
    </r>
    <r>
      <rPr>
        <sz val="12"/>
        <rFont val="Calibri"/>
        <family val="2"/>
        <scheme val="minor"/>
      </rPr>
      <t xml:space="preserve"> Eggshell</t>
    </r>
  </si>
  <si>
    <r>
      <t xml:space="preserve">Pnt-6 
Sherwin Williams | Alabaster SW7008
</t>
    </r>
    <r>
      <rPr>
        <b/>
        <sz val="12"/>
        <rFont val="Calibri"/>
        <family val="2"/>
        <scheme val="minor"/>
      </rPr>
      <t>Finish:</t>
    </r>
    <r>
      <rPr>
        <sz val="12"/>
        <rFont val="Calibri"/>
        <family val="2"/>
        <scheme val="minor"/>
      </rPr>
      <t xml:space="preserve"> Eggshell</t>
    </r>
  </si>
  <si>
    <r>
      <t xml:space="preserve">Ceiling &amp; Soffit Paint </t>
    </r>
    <r>
      <rPr>
        <b/>
        <sz val="12"/>
        <rFont val="Calibri"/>
        <family val="2"/>
        <scheme val="minor"/>
      </rPr>
      <t>PNT-2</t>
    </r>
    <r>
      <rPr>
        <sz val="12"/>
        <rFont val="Calibri"/>
        <family val="2"/>
        <scheme val="minor"/>
      </rPr>
      <t xml:space="preserve"> 
Sherwin Williams | Ceiling Bright White Sw7007</t>
    </r>
  </si>
  <si>
    <r>
      <t xml:space="preserve">Open To Deck Paint </t>
    </r>
    <r>
      <rPr>
        <b/>
        <sz val="12"/>
        <rFont val="Calibri"/>
        <family val="2"/>
        <scheme val="minor"/>
      </rPr>
      <t xml:space="preserve">PNT-2 </t>
    </r>
    <r>
      <rPr>
        <sz val="12"/>
        <rFont val="Calibri"/>
        <family val="2"/>
        <scheme val="minor"/>
      </rPr>
      <t xml:space="preserve">
Sherwin Williams | Ceiling Bright White Sw7007</t>
    </r>
  </si>
  <si>
    <r>
      <t xml:space="preserve">Metal Column Paint </t>
    </r>
    <r>
      <rPr>
        <b/>
        <sz val="12"/>
        <rFont val="Calibri"/>
        <family val="2"/>
        <scheme val="minor"/>
      </rPr>
      <t>HP-1</t>
    </r>
    <r>
      <rPr>
        <sz val="12"/>
        <rFont val="Calibri"/>
        <family val="2"/>
        <scheme val="minor"/>
      </rPr>
      <t xml:space="preserve">
Pigmented Polyurethane System
</t>
    </r>
    <r>
      <rPr>
        <b/>
        <sz val="12"/>
        <rFont val="Calibri"/>
        <family val="2"/>
        <scheme val="minor"/>
      </rPr>
      <t>Color:</t>
    </r>
    <r>
      <rPr>
        <sz val="12"/>
        <rFont val="Calibri"/>
        <family val="2"/>
        <scheme val="minor"/>
      </rPr>
      <t xml:space="preserve"> Sherwin Williams - Rookwood Clay SW 2823</t>
    </r>
  </si>
  <si>
    <r>
      <t xml:space="preserve">Entry Canopy Paint </t>
    </r>
    <r>
      <rPr>
        <b/>
        <sz val="12"/>
        <rFont val="Calibri"/>
        <family val="2"/>
        <scheme val="minor"/>
      </rPr>
      <t>HP-1</t>
    </r>
    <r>
      <rPr>
        <sz val="12"/>
        <rFont val="Calibri"/>
        <family val="2"/>
        <scheme val="minor"/>
      </rPr>
      <t xml:space="preserve">
Pigmented Polyurethane System
</t>
    </r>
    <r>
      <rPr>
        <b/>
        <sz val="12"/>
        <rFont val="Calibri"/>
        <family val="2"/>
        <scheme val="minor"/>
      </rPr>
      <t xml:space="preserve">Color: </t>
    </r>
    <r>
      <rPr>
        <sz val="12"/>
        <rFont val="Calibri"/>
        <family val="2"/>
        <scheme val="minor"/>
      </rPr>
      <t>Sherwin Williams - Rookwood Clay SW 2823</t>
    </r>
  </si>
  <si>
    <r>
      <t xml:space="preserve">Parking Canopy Paint </t>
    </r>
    <r>
      <rPr>
        <b/>
        <sz val="12"/>
        <rFont val="Calibri"/>
        <family val="2"/>
        <scheme val="minor"/>
      </rPr>
      <t>HP-1</t>
    </r>
    <r>
      <rPr>
        <sz val="12"/>
        <rFont val="Calibri"/>
        <family val="2"/>
        <scheme val="minor"/>
      </rPr>
      <t xml:space="preserve">
Pigmented Polyurethane System
</t>
    </r>
    <r>
      <rPr>
        <b/>
        <sz val="12"/>
        <rFont val="Calibri"/>
        <family val="2"/>
        <scheme val="minor"/>
      </rPr>
      <t>Color:</t>
    </r>
    <r>
      <rPr>
        <sz val="12"/>
        <rFont val="Calibri"/>
        <family val="2"/>
        <scheme val="minor"/>
      </rPr>
      <t xml:space="preserve"> Sherwin Williams - Rookwood Clay SW 2823</t>
    </r>
  </si>
  <si>
    <r>
      <t xml:space="preserve">18"X8" Grille Paint </t>
    </r>
    <r>
      <rPr>
        <b/>
        <sz val="12"/>
        <rFont val="Calibri"/>
        <family val="2"/>
        <scheme val="minor"/>
      </rPr>
      <t xml:space="preserve">PNT-2 </t>
    </r>
    <r>
      <rPr>
        <sz val="12"/>
        <rFont val="Calibri"/>
        <family val="2"/>
        <scheme val="minor"/>
      </rPr>
      <t xml:space="preserve">
Sherwin Williams | Ceiling Bright White SW 7007</t>
    </r>
  </si>
  <si>
    <r>
      <t xml:space="preserve">20"X12" Grille Paint </t>
    </r>
    <r>
      <rPr>
        <b/>
        <sz val="12"/>
        <rFont val="Calibri"/>
        <family val="2"/>
        <scheme val="minor"/>
      </rPr>
      <t xml:space="preserve">PNT-2 </t>
    </r>
    <r>
      <rPr>
        <sz val="12"/>
        <rFont val="Calibri"/>
        <family val="2"/>
        <scheme val="minor"/>
      </rPr>
      <t xml:space="preserve">
Sherwin Williams | Ceiling Bright White SW 7007</t>
    </r>
  </si>
  <si>
    <r>
      <t xml:space="preserve">36"x12" Grille Paint </t>
    </r>
    <r>
      <rPr>
        <b/>
        <sz val="12"/>
        <rFont val="Calibri"/>
        <family val="2"/>
        <scheme val="minor"/>
      </rPr>
      <t xml:space="preserve">PNT-2 </t>
    </r>
    <r>
      <rPr>
        <sz val="12"/>
        <rFont val="Calibri"/>
        <family val="2"/>
        <scheme val="minor"/>
      </rPr>
      <t xml:space="preserve">
Sherwin Williams | Ceiling Bright White SW 7007</t>
    </r>
  </si>
  <si>
    <r>
      <t xml:space="preserve">18"x6" Grille Paint </t>
    </r>
    <r>
      <rPr>
        <b/>
        <sz val="12"/>
        <rFont val="Calibri"/>
        <family val="2"/>
        <scheme val="minor"/>
      </rPr>
      <t xml:space="preserve">PNT-2 </t>
    </r>
    <r>
      <rPr>
        <sz val="12"/>
        <rFont val="Calibri"/>
        <family val="2"/>
        <scheme val="minor"/>
      </rPr>
      <t xml:space="preserve">
Sherwin Williams | Ceiling Bright White SW 7007</t>
    </r>
  </si>
  <si>
    <r>
      <t xml:space="preserve">16"x10" Grille Paint </t>
    </r>
    <r>
      <rPr>
        <b/>
        <sz val="12"/>
        <rFont val="Calibri"/>
        <family val="2"/>
        <scheme val="minor"/>
      </rPr>
      <t xml:space="preserve">PNT-2 </t>
    </r>
    <r>
      <rPr>
        <sz val="12"/>
        <rFont val="Calibri"/>
        <family val="2"/>
        <scheme val="minor"/>
      </rPr>
      <t xml:space="preserve">
Sherwin Williams | Ceiling Bright White SW 7007</t>
    </r>
  </si>
  <si>
    <r>
      <t xml:space="preserve">22"x10" Grille Paint </t>
    </r>
    <r>
      <rPr>
        <b/>
        <sz val="12"/>
        <rFont val="Calibri"/>
        <family val="2"/>
        <scheme val="minor"/>
      </rPr>
      <t xml:space="preserve">PNT-2 </t>
    </r>
    <r>
      <rPr>
        <sz val="12"/>
        <rFont val="Calibri"/>
        <family val="2"/>
        <scheme val="minor"/>
      </rPr>
      <t xml:space="preserve">
Sherwin Williams | Ceiling Bright White SW 7007</t>
    </r>
  </si>
  <si>
    <r>
      <t xml:space="preserve">9"x9" Diffuser Paint </t>
    </r>
    <r>
      <rPr>
        <b/>
        <sz val="12"/>
        <rFont val="Calibri"/>
        <family val="2"/>
        <scheme val="minor"/>
      </rPr>
      <t xml:space="preserve">PNT-2 </t>
    </r>
    <r>
      <rPr>
        <sz val="12"/>
        <rFont val="Calibri"/>
        <family val="2"/>
        <scheme val="minor"/>
      </rPr>
      <t xml:space="preserve">
Sherwin Williams | Ceiling Bright White SW 7007</t>
    </r>
  </si>
  <si>
    <r>
      <t xml:space="preserve">18"x18" Diffuser Paint </t>
    </r>
    <r>
      <rPr>
        <b/>
        <sz val="12"/>
        <rFont val="Calibri"/>
        <family val="2"/>
        <scheme val="minor"/>
      </rPr>
      <t xml:space="preserve">PNT-2 </t>
    </r>
    <r>
      <rPr>
        <sz val="12"/>
        <rFont val="Calibri"/>
        <family val="2"/>
        <scheme val="minor"/>
      </rPr>
      <t xml:space="preserve">
Sherwin Williams | Ceiling Bright White SW 7007</t>
    </r>
  </si>
  <si>
    <r>
      <t xml:space="preserve">24"x12" Grille Paint </t>
    </r>
    <r>
      <rPr>
        <b/>
        <sz val="12"/>
        <rFont val="Calibri"/>
        <family val="2"/>
        <scheme val="minor"/>
      </rPr>
      <t xml:space="preserve">PNT-2 </t>
    </r>
    <r>
      <rPr>
        <sz val="12"/>
        <rFont val="Calibri"/>
        <family val="2"/>
        <scheme val="minor"/>
      </rPr>
      <t xml:space="preserve">
Sherwin Williams | Ceiling Bright White SW 7007</t>
    </r>
  </si>
  <si>
    <r>
      <t xml:space="preserve">22"x22" Diffuser Paint </t>
    </r>
    <r>
      <rPr>
        <b/>
        <sz val="12"/>
        <rFont val="Calibri"/>
        <family val="2"/>
        <scheme val="minor"/>
      </rPr>
      <t xml:space="preserve">PNT-2 </t>
    </r>
    <r>
      <rPr>
        <sz val="12"/>
        <rFont val="Calibri"/>
        <family val="2"/>
        <scheme val="minor"/>
      </rPr>
      <t xml:space="preserve">
Sherwin Williams | Ceiling Bright White SW 7007</t>
    </r>
  </si>
  <si>
    <t>9"x18" Gas Valve Sign Paint Red @ Back (Weather Proof Paint)</t>
  </si>
  <si>
    <t>Misc. Paint Items</t>
  </si>
  <si>
    <t>(12"H) "Loading Zone" White Painted Letters</t>
  </si>
  <si>
    <t>(4'-6"x4'-6") Accessible Parking Sign White On Blue Paint</t>
  </si>
  <si>
    <t>Epoxy Paint (3'0"x7'2"x1-3/4") HM Door w/ HM Frame</t>
  </si>
  <si>
    <r>
      <t xml:space="preserve">(8'0"x8'0"x3") MTL Door w/ HM Frame Paint </t>
    </r>
    <r>
      <rPr>
        <b/>
        <sz val="12"/>
        <rFont val="Calibri"/>
        <family val="2"/>
        <scheme val="minor"/>
      </rPr>
      <t>PNT-5</t>
    </r>
    <r>
      <rPr>
        <sz val="12"/>
        <rFont val="Calibri"/>
        <family val="2"/>
        <scheme val="minor"/>
      </rPr>
      <t xml:space="preserve"> 
Sherwin Williams 
Alluring White Sw6343</t>
    </r>
  </si>
  <si>
    <r>
      <t xml:space="preserve">(3'0"x7'0"x1-3/4") MTL Door w/ HM Frame Paint </t>
    </r>
    <r>
      <rPr>
        <b/>
        <sz val="12"/>
        <rFont val="Calibri"/>
        <family val="2"/>
        <scheme val="minor"/>
      </rPr>
      <t xml:space="preserve">PNT-5 </t>
    </r>
    <r>
      <rPr>
        <sz val="12"/>
        <rFont val="Calibri"/>
        <family val="2"/>
        <scheme val="minor"/>
      </rPr>
      <t xml:space="preserve">
Sherwin Williams 
Alluring White Sw6343</t>
    </r>
  </si>
  <si>
    <r>
      <t xml:space="preserve">(7'x8'0"x1-3/4") MTL Door w/ HM Frame Paint </t>
    </r>
    <r>
      <rPr>
        <b/>
        <sz val="12"/>
        <rFont val="Calibri"/>
        <family val="2"/>
        <scheme val="minor"/>
      </rPr>
      <t>PNT-5</t>
    </r>
    <r>
      <rPr>
        <sz val="12"/>
        <rFont val="Calibri"/>
        <family val="2"/>
        <scheme val="minor"/>
      </rPr>
      <t xml:space="preserve"> 
Sherwin Williams 
Alluring White Sw6343</t>
    </r>
  </si>
  <si>
    <t>Epoxy Paint (3'0"x7'10"x1-3/4") HM Door w/ HM Frame</t>
  </si>
  <si>
    <r>
      <t xml:space="preserve">(6'0"x8'0"x3") MTL Door w/ HM Frame Paint </t>
    </r>
    <r>
      <rPr>
        <b/>
        <sz val="12"/>
        <rFont val="Calibri"/>
        <family val="2"/>
        <scheme val="minor"/>
      </rPr>
      <t xml:space="preserve">PNT-5 </t>
    </r>
    <r>
      <rPr>
        <sz val="12"/>
        <rFont val="Calibri"/>
        <family val="2"/>
        <scheme val="minor"/>
      </rPr>
      <t xml:space="preserve">
Sherwin Williams 
Alluring White Sw6343</t>
    </r>
  </si>
  <si>
    <t>Window Frame Paint</t>
  </si>
  <si>
    <t>Door Trim Paint</t>
  </si>
  <si>
    <t>Paint on Door Trim</t>
  </si>
  <si>
    <t>Epoxy Paint on Window/ Storefront Frames</t>
  </si>
  <si>
    <t xml:space="preserve">White Paint on (4'0"x8'0") Fire Retardant Backboard Plywood </t>
  </si>
  <si>
    <t>E100</t>
  </si>
  <si>
    <t>5/E-700</t>
  </si>
  <si>
    <t>Yellow Paint on (4" Dia.x3'6"H) Guard Post</t>
  </si>
  <si>
    <r>
      <t xml:space="preserve">Entry Canopy Gutter Paint </t>
    </r>
    <r>
      <rPr>
        <b/>
        <sz val="12"/>
        <rFont val="Calibri"/>
        <family val="2"/>
        <scheme val="minor"/>
      </rPr>
      <t>HP-1</t>
    </r>
    <r>
      <rPr>
        <sz val="12"/>
        <rFont val="Calibri"/>
        <family val="2"/>
        <scheme val="minor"/>
      </rPr>
      <t xml:space="preserve">
Pigmented Polyurethane System
</t>
    </r>
    <r>
      <rPr>
        <b/>
        <sz val="12"/>
        <rFont val="Calibri"/>
        <family val="2"/>
        <scheme val="minor"/>
      </rPr>
      <t xml:space="preserve">Color: </t>
    </r>
    <r>
      <rPr>
        <sz val="12"/>
        <rFont val="Calibri"/>
        <family val="2"/>
        <scheme val="minor"/>
      </rPr>
      <t>Sherwin Williams - Rookwood Clay SW 2823</t>
    </r>
  </si>
  <si>
    <t xml:space="preserve">GWB Ceiling/ Exposed Ceiling Paint </t>
  </si>
  <si>
    <t xml:space="preserve">Door w/ Frame Paint </t>
  </si>
  <si>
    <t xml:space="preserve">Window Frame Paint </t>
  </si>
  <si>
    <t xml:space="preserve">7'6" High Paint Chain Link Fence </t>
  </si>
  <si>
    <t>Metal Column Paint HP-1</t>
  </si>
  <si>
    <t xml:space="preserve">Entry Canopy Paint HP-1 </t>
  </si>
  <si>
    <t xml:space="preserve">Entry Canopy Gutter Paint HP-1 </t>
  </si>
  <si>
    <t xml:space="preserve">Parking Canopy Paint HP-1 </t>
  </si>
  <si>
    <t xml:space="preserve">Mechanical Ceiling Grille Paint PNT2 </t>
  </si>
  <si>
    <t>Paint on 24 GA. G.I. Flashing &amp; Counter flashing</t>
  </si>
  <si>
    <t xml:space="preserve">Building Paint </t>
  </si>
  <si>
    <t>Curb Paint</t>
  </si>
  <si>
    <t>Trash Enclosure Paint</t>
  </si>
  <si>
    <t>Entry Canopy Paint</t>
  </si>
  <si>
    <t>Parking Canopy Paint</t>
  </si>
  <si>
    <t xml:space="preserve">Steel Structural Paint </t>
  </si>
  <si>
    <t>MEP Painting Items</t>
  </si>
  <si>
    <t xml:space="preserve">Painted Parking Stripe </t>
  </si>
  <si>
    <t>White Painted Letters</t>
  </si>
  <si>
    <t>Accessible Parking Sign Paint</t>
  </si>
  <si>
    <t>Yellow Bollard Paint</t>
  </si>
  <si>
    <t>Estimate Date :- 18th-September-2024</t>
  </si>
  <si>
    <r>
      <t xml:space="preserve">Metal Structure Element Paint </t>
    </r>
    <r>
      <rPr>
        <b/>
        <sz val="12"/>
        <rFont val="Calibri"/>
        <family val="2"/>
        <scheme val="minor"/>
      </rPr>
      <t xml:space="preserve">PNT-1 </t>
    </r>
    <r>
      <rPr>
        <sz val="12"/>
        <rFont val="Calibri"/>
        <family val="2"/>
        <scheme val="minor"/>
      </rPr>
      <t xml:space="preserve">
Sherwin Williams | Arcade White SW7100
One Shop Coat Of Zinc Chromate Primer</t>
    </r>
  </si>
  <si>
    <t xml:space="preserve">Metal Structure Element Paint PNT-1 </t>
  </si>
  <si>
    <t xml:space="preserve">White Paint on Backboard Plywood </t>
  </si>
  <si>
    <t>Gas Valve Sign Paint Red</t>
  </si>
  <si>
    <t>Paint on Flashing &amp; Counter flashing</t>
  </si>
  <si>
    <r>
      <rPr>
        <b/>
        <sz val="13"/>
        <color rgb="FFFF0000"/>
        <rFont val="Calibri"/>
        <family val="2"/>
        <scheme val="minor"/>
      </rPr>
      <t xml:space="preserve">Web: </t>
    </r>
    <r>
      <rPr>
        <b/>
        <sz val="13"/>
        <rFont val="Calibri"/>
        <family val="2"/>
        <scheme val="minor"/>
      </rPr>
      <t xml:space="preserve">http://sigmaestimations.com
</t>
    </r>
    <r>
      <rPr>
        <b/>
        <sz val="13"/>
        <color rgb="FFFF0000"/>
        <rFont val="Calibri"/>
        <family val="2"/>
        <scheme val="minor"/>
      </rPr>
      <t>Email:</t>
    </r>
    <r>
      <rPr>
        <b/>
        <sz val="13"/>
        <rFont val="Calibri"/>
        <family val="2"/>
        <scheme val="minor"/>
      </rPr>
      <t xml:space="preserve"> info@sigmaestimations.com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</si>
</sst>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quot;$&quot;#,##0"/>
    <numFmt numFmtId="166" formatCode="_(&quot;$&quot;* #,##0.0_);_(&quot;$&quot;* \(#,##0.0\);_(&quot;$&quot;* &quot;-&quot;?_);_(@_)"/>
    <numFmt numFmtId="167" formatCode="_(&quot;$&quot;* #,##0_);_(&quot;$&quot;* \(#,##0\);_(&quot;$&quot;* &quot;-&quot;??_);_(@_)"/>
    <numFmt numFmtId="168" formatCode="0.0%"/>
    <numFmt numFmtId="169" formatCode="000000"/>
    <numFmt numFmtId="170" formatCode="_(* #,##0_);_(* \(#,##0\);_(* &quot;-&quot;??_);_(@_)"/>
    <numFmt numFmtId="171" formatCode="_-* #,##0_-;\-* #,##0_-;_-* &quot;-&quot;??_-;_-@_-"/>
  </numFmts>
  <fonts count="71"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sz val="12"/>
      <color indexed="9"/>
      <name val="Calibri"/>
      <family val="2"/>
      <scheme val="minor"/>
    </font>
    <font>
      <b/>
      <sz val="12"/>
      <color theme="0"/>
      <name val="Calibri"/>
      <family val="2"/>
      <scheme val="minor"/>
    </font>
    <font>
      <u/>
      <sz val="12"/>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
      <sz val="12"/>
      <color rgb="FFC00000"/>
      <name val="Calibri"/>
      <family val="2"/>
      <scheme val="minor"/>
    </font>
    <font>
      <b/>
      <sz val="12"/>
      <color rgb="FFC00000"/>
      <name val="Calibri"/>
      <family val="2"/>
      <scheme val="minor"/>
    </font>
    <font>
      <sz val="12"/>
      <color rgb="FFFFC000"/>
      <name val="Calibri"/>
      <family val="2"/>
      <scheme val="minor"/>
    </font>
    <font>
      <sz val="12"/>
      <color rgb="FF92D050"/>
      <name val="Calibri"/>
      <family val="2"/>
      <scheme val="minor"/>
    </font>
    <font>
      <b/>
      <sz val="12"/>
      <color rgb="FFFFC000"/>
      <name val="Calibri"/>
      <family val="2"/>
      <scheme val="minor"/>
    </font>
    <font>
      <sz val="12"/>
      <color rgb="FF0070C0"/>
      <name val="Calibri"/>
      <family val="2"/>
      <scheme val="minor"/>
    </font>
    <font>
      <sz val="12"/>
      <color rgb="FF002060"/>
      <name val="Calibri"/>
      <family val="2"/>
      <scheme val="minor"/>
    </font>
    <font>
      <sz val="12"/>
      <color rgb="FF00B0F0"/>
      <name val="Calibri"/>
      <family val="2"/>
      <scheme val="minor"/>
    </font>
    <font>
      <sz val="12"/>
      <color rgb="FFFF0000"/>
      <name val="Calibri"/>
      <family val="2"/>
      <scheme val="minor"/>
    </font>
    <font>
      <b/>
      <sz val="12"/>
      <color rgb="FFFF0000"/>
      <name val="Calibri"/>
      <family val="2"/>
      <scheme val="minor"/>
    </font>
    <font>
      <sz val="12"/>
      <name val="Arial"/>
      <family val="2"/>
    </font>
    <font>
      <b/>
      <sz val="13"/>
      <name val="Calibri"/>
      <family val="2"/>
      <scheme val="minor"/>
    </font>
    <font>
      <b/>
      <sz val="13"/>
      <color rgb="FFFF0000"/>
      <name val="Calibri"/>
      <family val="2"/>
      <scheme val="minor"/>
    </font>
    <font>
      <u/>
      <sz val="12"/>
      <color theme="10"/>
      <name val="Arial"/>
      <family val="2"/>
    </font>
    <font>
      <b/>
      <sz val="14"/>
      <name val="Calibri"/>
      <family val="2"/>
      <scheme val="minor"/>
    </font>
    <font>
      <sz val="12"/>
      <name val="Arial"/>
      <family val="2"/>
    </font>
    <font>
      <sz val="11"/>
      <name val="Calibri"/>
      <family val="1"/>
    </font>
    <font>
      <sz val="11"/>
      <color rgb="FF000000"/>
      <name val="Times New Roman"/>
      <family val="1"/>
    </font>
    <font>
      <b/>
      <sz val="11"/>
      <color rgb="FF000000"/>
      <name val="Times New Roman"/>
      <family val="1"/>
    </font>
    <font>
      <b/>
      <sz val="11"/>
      <name val="Times New Roman"/>
      <family val="1"/>
    </font>
    <font>
      <sz val="11"/>
      <name val="Times New Roman"/>
      <family val="1"/>
    </font>
    <font>
      <sz val="11"/>
      <color rgb="FFFF0000"/>
      <name val="Times New Roman"/>
      <family val="1"/>
    </font>
    <font>
      <b/>
      <sz val="14"/>
      <color rgb="FF000000"/>
      <name val="Times New Roman"/>
      <family val="1"/>
    </font>
    <font>
      <b/>
      <sz val="10"/>
      <color rgb="FF000000"/>
      <name val="Times New Roman"/>
      <family val="1"/>
    </font>
    <font>
      <b/>
      <sz val="10"/>
      <name val="Times New Roman"/>
      <family val="1"/>
    </font>
    <font>
      <b/>
      <sz val="11"/>
      <color rgb="FFFF0000"/>
      <name val="Times New Roman"/>
      <family val="1"/>
    </font>
    <font>
      <sz val="10"/>
      <name val="Times New Roman"/>
      <family val="1"/>
    </font>
    <font>
      <b/>
      <i/>
      <sz val="11"/>
      <color rgb="FFFF0000"/>
      <name val="Times New Roman"/>
      <family val="1"/>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249977111117893"/>
        <bgColor indexed="64"/>
      </patternFill>
    </fill>
    <fill>
      <patternFill patternType="darkGrid">
        <fgColor theme="3" tint="0.39994506668294322"/>
        <bgColor theme="6" tint="-0.24994659260841701"/>
      </patternFill>
    </fill>
    <fill>
      <patternFill patternType="solid">
        <fgColor theme="4" tint="0.59999389629810485"/>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4" tint="0.39997558519241921"/>
        <bgColor indexed="64"/>
      </patternFill>
    </fill>
    <fill>
      <patternFill patternType="solid">
        <fgColor theme="3" tint="0.79998168889431442"/>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80">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9" fillId="20" borderId="1" applyNumberFormat="0" applyAlignment="0" applyProtection="0"/>
    <xf numFmtId="0" fontId="20" fillId="21" borderId="2" applyNumberFormat="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15" fillId="0" borderId="0"/>
    <xf numFmtId="0" fontId="15" fillId="23" borderId="7" applyNumberFormat="0" applyFont="0" applyAlignment="0" applyProtection="0"/>
    <xf numFmtId="0" fontId="29" fillId="20"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3" fillId="0" borderId="0"/>
    <xf numFmtId="0" fontId="33" fillId="0" borderId="0"/>
    <xf numFmtId="0" fontId="15" fillId="0" borderId="0"/>
    <xf numFmtId="43" fontId="33" fillId="0" borderId="0" applyFont="0" applyFill="0" applyBorder="0" applyAlignment="0" applyProtection="0"/>
    <xf numFmtId="0" fontId="34" fillId="0" borderId="0"/>
    <xf numFmtId="43" fontId="15" fillId="0" borderId="0" applyFont="0" applyFill="0" applyBorder="0" applyAlignment="0" applyProtection="0"/>
    <xf numFmtId="0" fontId="15" fillId="0" borderId="0"/>
    <xf numFmtId="44" fontId="34" fillId="0" borderId="0" applyFont="0" applyFill="0" applyBorder="0" applyAlignment="0" applyProtection="0"/>
    <xf numFmtId="0" fontId="12" fillId="0" borderId="0"/>
    <xf numFmtId="0" fontId="15" fillId="0" borderId="0"/>
    <xf numFmtId="0" fontId="12" fillId="0" borderId="0"/>
    <xf numFmtId="44" fontId="53" fillId="0" borderId="0" applyFont="0" applyFill="0" applyBorder="0" applyAlignment="0" applyProtection="0"/>
    <xf numFmtId="9" fontId="53" fillId="0" borderId="0" applyFont="0" applyFill="0" applyBorder="0" applyAlignment="0" applyProtection="0"/>
    <xf numFmtId="0" fontId="11" fillId="0" borderId="0"/>
    <xf numFmtId="0" fontId="10" fillId="0" borderId="0"/>
    <xf numFmtId="0" fontId="9" fillId="0" borderId="0"/>
    <xf numFmtId="0" fontId="8" fillId="0" borderId="0"/>
    <xf numFmtId="0" fontId="35" fillId="29" borderId="32" applyBorder="0">
      <alignment horizontal="center" vertical="center" wrapText="1"/>
    </xf>
    <xf numFmtId="0" fontId="15" fillId="23" borderId="7" applyNumberFormat="0" applyFont="0" applyAlignment="0" applyProtection="0"/>
    <xf numFmtId="0" fontId="7" fillId="0" borderId="0"/>
    <xf numFmtId="0" fontId="6" fillId="0" borderId="0"/>
    <xf numFmtId="44" fontId="15" fillId="0" borderId="0" applyFont="0" applyFill="0" applyBorder="0" applyAlignment="0" applyProtection="0"/>
    <xf numFmtId="0" fontId="15" fillId="23" borderId="7" applyNumberFormat="0" applyFont="0" applyAlignment="0" applyProtection="0"/>
    <xf numFmtId="0" fontId="5" fillId="0" borderId="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4" fillId="0" borderId="0"/>
    <xf numFmtId="0" fontId="3" fillId="0" borderId="0"/>
    <xf numFmtId="0" fontId="15" fillId="23" borderId="7" applyNumberFormat="0" applyFont="0" applyAlignment="0" applyProtection="0"/>
    <xf numFmtId="44" fontId="15" fillId="0" borderId="0" applyFont="0" applyFill="0" applyBorder="0" applyAlignment="0" applyProtection="0"/>
    <xf numFmtId="0" fontId="29" fillId="20" borderId="8" applyNumberFormat="0" applyAlignment="0" applyProtection="0"/>
    <xf numFmtId="0" fontId="56" fillId="0" borderId="0" applyNumberFormat="0" applyFill="0" applyBorder="0" applyAlignment="0" applyProtection="0"/>
    <xf numFmtId="0" fontId="2" fillId="0" borderId="0"/>
    <xf numFmtId="43" fontId="58" fillId="0" borderId="0" applyFont="0" applyFill="0" applyBorder="0" applyAlignment="0" applyProtection="0"/>
    <xf numFmtId="9" fontId="59" fillId="0" borderId="0"/>
    <xf numFmtId="0" fontId="1" fillId="0" borderId="0"/>
  </cellStyleXfs>
  <cellXfs count="310">
    <xf numFmtId="0" fontId="0" fillId="0" borderId="0" xfId="0"/>
    <xf numFmtId="2" fontId="14" fillId="0" borderId="0" xfId="0" applyNumberFormat="1" applyFont="1" applyAlignment="1">
      <alignment horizontal="left" vertical="center"/>
    </xf>
    <xf numFmtId="2" fontId="35" fillId="0" borderId="0" xfId="0" applyNumberFormat="1" applyFont="1" applyAlignment="1">
      <alignment horizontal="left" vertical="center"/>
    </xf>
    <xf numFmtId="2" fontId="35" fillId="0" borderId="0" xfId="0" applyNumberFormat="1" applyFont="1" applyAlignment="1">
      <alignment horizontal="center" vertical="center"/>
    </xf>
    <xf numFmtId="2" fontId="35" fillId="0" borderId="0" xfId="0" applyNumberFormat="1" applyFont="1" applyAlignment="1">
      <alignment vertical="center"/>
    </xf>
    <xf numFmtId="0" fontId="35" fillId="0" borderId="0" xfId="0" applyFont="1" applyAlignment="1">
      <alignment vertical="center"/>
    </xf>
    <xf numFmtId="0" fontId="35" fillId="0" borderId="0" xfId="0" applyFont="1" applyAlignment="1">
      <alignment horizontal="center" vertical="center"/>
    </xf>
    <xf numFmtId="165" fontId="35" fillId="0" borderId="0" xfId="0" applyNumberFormat="1" applyFont="1" applyAlignment="1">
      <alignment vertical="center"/>
    </xf>
    <xf numFmtId="2" fontId="35" fillId="0" borderId="0" xfId="0" applyNumberFormat="1" applyFont="1" applyAlignment="1">
      <alignment vertical="center" wrapText="1"/>
    </xf>
    <xf numFmtId="165" fontId="36" fillId="0" borderId="0" xfId="0" applyNumberFormat="1" applyFont="1" applyAlignment="1">
      <alignment horizontal="center" vertical="center"/>
    </xf>
    <xf numFmtId="164" fontId="36" fillId="0" borderId="0" xfId="0" applyNumberFormat="1" applyFont="1" applyAlignment="1">
      <alignment horizontal="center" vertical="center"/>
    </xf>
    <xf numFmtId="0" fontId="37" fillId="0" borderId="0" xfId="0" applyFont="1" applyAlignment="1">
      <alignment horizontal="center" vertical="center" wrapText="1"/>
    </xf>
    <xf numFmtId="0" fontId="35" fillId="0" borderId="12" xfId="0" applyFont="1" applyBorder="1" applyAlignment="1">
      <alignment horizontal="right" vertical="center" wrapText="1"/>
    </xf>
    <xf numFmtId="0" fontId="35" fillId="0" borderId="12" xfId="0" applyFont="1" applyBorder="1" applyAlignment="1">
      <alignment vertical="center"/>
    </xf>
    <xf numFmtId="0" fontId="35" fillId="25" borderId="10" xfId="0" applyFont="1" applyFill="1" applyBorder="1" applyAlignment="1">
      <alignment vertical="center" wrapText="1"/>
    </xf>
    <xf numFmtId="0" fontId="35" fillId="25" borderId="10" xfId="0" applyFont="1" applyFill="1" applyBorder="1" applyAlignment="1">
      <alignment horizontal="center" vertical="center"/>
    </xf>
    <xf numFmtId="165" fontId="35" fillId="25" borderId="10" xfId="0" applyNumberFormat="1" applyFont="1" applyFill="1" applyBorder="1" applyAlignment="1">
      <alignment vertical="center"/>
    </xf>
    <xf numFmtId="2" fontId="14" fillId="0" borderId="0" xfId="0" applyNumberFormat="1" applyFont="1" applyAlignment="1">
      <alignment horizontal="right" vertical="center"/>
    </xf>
    <xf numFmtId="42" fontId="35" fillId="0" borderId="0" xfId="0" applyNumberFormat="1" applyFont="1" applyAlignment="1">
      <alignment horizontal="left" vertical="center"/>
    </xf>
    <xf numFmtId="166" fontId="35" fillId="0" borderId="0" xfId="0" applyNumberFormat="1" applyFont="1" applyAlignment="1">
      <alignment horizontal="left" vertical="center"/>
    </xf>
    <xf numFmtId="2" fontId="35" fillId="0" borderId="0" xfId="0" applyNumberFormat="1" applyFont="1" applyAlignment="1">
      <alignment horizontal="center" vertical="center" wrapText="1"/>
    </xf>
    <xf numFmtId="0" fontId="35" fillId="25" borderId="10" xfId="0" applyFont="1" applyFill="1" applyBorder="1" applyAlignment="1">
      <alignment horizontal="center" vertical="center" wrapText="1"/>
    </xf>
    <xf numFmtId="165" fontId="35" fillId="0" borderId="12" xfId="0" applyNumberFormat="1" applyFont="1" applyBorder="1" applyAlignment="1">
      <alignment horizontal="center" vertical="center"/>
    </xf>
    <xf numFmtId="0" fontId="35" fillId="0" borderId="0" xfId="0" applyFont="1" applyAlignment="1">
      <alignment horizontal="center" vertical="top"/>
    </xf>
    <xf numFmtId="0" fontId="38" fillId="24" borderId="13" xfId="0" applyFont="1" applyFill="1" applyBorder="1" applyAlignment="1">
      <alignment horizontal="center" vertical="top" wrapText="1"/>
    </xf>
    <xf numFmtId="2" fontId="38" fillId="24" borderId="14" xfId="0" applyNumberFormat="1" applyFont="1" applyFill="1" applyBorder="1" applyAlignment="1">
      <alignment horizontal="center" vertical="center" wrapText="1"/>
    </xf>
    <xf numFmtId="0" fontId="38" fillId="24" borderId="14" xfId="0" applyFont="1" applyFill="1" applyBorder="1" applyAlignment="1">
      <alignment horizontal="center" vertical="center" wrapText="1"/>
    </xf>
    <xf numFmtId="0" fontId="38" fillId="24" borderId="15" xfId="0" applyFont="1" applyFill="1" applyBorder="1" applyAlignment="1">
      <alignment horizontal="center" vertical="center" wrapText="1"/>
    </xf>
    <xf numFmtId="0" fontId="35" fillId="0" borderId="17" xfId="0" applyFont="1" applyBorder="1" applyAlignment="1">
      <alignment horizontal="center" vertical="top"/>
    </xf>
    <xf numFmtId="41" fontId="35" fillId="0" borderId="0" xfId="0" applyNumberFormat="1" applyFont="1" applyAlignment="1">
      <alignment horizontal="right" vertical="center"/>
    </xf>
    <xf numFmtId="0" fontId="35" fillId="0" borderId="0" xfId="0" applyFont="1" applyAlignment="1">
      <alignment horizontal="left" vertical="center"/>
    </xf>
    <xf numFmtId="0" fontId="35" fillId="0" borderId="0" xfId="0" applyFont="1" applyAlignment="1">
      <alignment horizontal="left" vertical="center" wrapText="1"/>
    </xf>
    <xf numFmtId="0" fontId="35" fillId="0" borderId="12" xfId="0" applyFont="1" applyBorder="1" applyAlignment="1">
      <alignment horizontal="center" vertical="center"/>
    </xf>
    <xf numFmtId="166" fontId="39" fillId="0" borderId="0" xfId="0" applyNumberFormat="1" applyFont="1" applyAlignment="1">
      <alignment horizontal="left" vertical="center"/>
    </xf>
    <xf numFmtId="0" fontId="39" fillId="0" borderId="0" xfId="0" applyFont="1" applyAlignment="1">
      <alignment vertical="center"/>
    </xf>
    <xf numFmtId="0" fontId="36" fillId="25" borderId="16" xfId="0" quotePrefix="1" applyFont="1" applyFill="1" applyBorder="1" applyAlignment="1">
      <alignment horizontal="center" vertical="top"/>
    </xf>
    <xf numFmtId="0" fontId="36" fillId="0" borderId="11" xfId="0" applyFont="1" applyBorder="1" applyAlignment="1">
      <alignment horizontal="center" vertical="top"/>
    </xf>
    <xf numFmtId="42" fontId="36" fillId="0" borderId="12" xfId="0" applyNumberFormat="1" applyFont="1" applyBorder="1" applyAlignment="1">
      <alignment vertical="center"/>
    </xf>
    <xf numFmtId="166" fontId="40" fillId="0" borderId="0" xfId="0" applyNumberFormat="1" applyFont="1" applyAlignment="1">
      <alignment horizontal="left" vertical="center"/>
    </xf>
    <xf numFmtId="0" fontId="41" fillId="25" borderId="10" xfId="0" applyFont="1" applyFill="1" applyBorder="1" applyAlignment="1">
      <alignment vertical="center" wrapText="1"/>
    </xf>
    <xf numFmtId="41" fontId="42" fillId="0" borderId="0" xfId="0" applyNumberFormat="1" applyFont="1" applyAlignment="1">
      <alignment horizontal="right" vertical="center"/>
    </xf>
    <xf numFmtId="2" fontId="36" fillId="0" borderId="0" xfId="0" applyNumberFormat="1" applyFont="1" applyAlignment="1">
      <alignment vertical="center" wrapText="1"/>
    </xf>
    <xf numFmtId="0" fontId="35" fillId="0" borderId="0" xfId="0" applyFont="1" applyAlignment="1">
      <alignment vertical="center" wrapText="1"/>
    </xf>
    <xf numFmtId="0" fontId="35" fillId="0" borderId="0" xfId="0" applyFont="1" applyAlignment="1">
      <alignment horizontal="left" vertical="top" wrapText="1"/>
    </xf>
    <xf numFmtId="0" fontId="36" fillId="0" borderId="0" xfId="0" applyFont="1" applyAlignment="1">
      <alignment horizontal="left" vertical="center" wrapText="1"/>
    </xf>
    <xf numFmtId="0" fontId="35" fillId="0" borderId="0" xfId="0" applyFont="1" applyAlignment="1">
      <alignment vertical="top" wrapText="1"/>
    </xf>
    <xf numFmtId="0" fontId="36" fillId="0" borderId="0" xfId="0" applyFont="1" applyAlignment="1">
      <alignment vertical="center"/>
    </xf>
    <xf numFmtId="0" fontId="42" fillId="0" borderId="0" xfId="0" applyFont="1" applyAlignment="1">
      <alignment horizontal="left" vertical="center" wrapText="1"/>
    </xf>
    <xf numFmtId="0" fontId="35" fillId="0" borderId="0" xfId="0" quotePrefix="1" applyFont="1" applyAlignment="1">
      <alignment horizontal="left" vertical="center" wrapText="1"/>
    </xf>
    <xf numFmtId="0" fontId="42" fillId="0" borderId="0" xfId="0" applyFont="1" applyAlignment="1">
      <alignment horizontal="justify" vertical="center" wrapText="1"/>
    </xf>
    <xf numFmtId="0" fontId="42" fillId="0" borderId="0" xfId="0" applyFont="1" applyAlignment="1">
      <alignment horizontal="left" vertical="center"/>
    </xf>
    <xf numFmtId="0" fontId="36" fillId="0" borderId="0" xfId="0" applyFont="1" applyAlignment="1">
      <alignment vertical="center" wrapText="1"/>
    </xf>
    <xf numFmtId="2" fontId="51" fillId="0" borderId="0" xfId="0" applyNumberFormat="1" applyFont="1" applyAlignment="1">
      <alignment vertical="center" wrapText="1"/>
    </xf>
    <xf numFmtId="2" fontId="52" fillId="0" borderId="0" xfId="0" applyNumberFormat="1" applyFont="1" applyAlignment="1">
      <alignment vertical="center" wrapText="1"/>
    </xf>
    <xf numFmtId="0" fontId="36" fillId="0" borderId="0" xfId="0" applyFont="1" applyAlignment="1">
      <alignment horizontal="center" vertical="center"/>
    </xf>
    <xf numFmtId="0" fontId="36" fillId="0" borderId="11" xfId="0" applyFont="1" applyBorder="1" applyAlignment="1">
      <alignment horizontal="left" vertical="top"/>
    </xf>
    <xf numFmtId="0" fontId="35" fillId="0" borderId="21" xfId="0" applyFont="1" applyBorder="1" applyAlignment="1">
      <alignment horizontal="center" vertical="top"/>
    </xf>
    <xf numFmtId="0" fontId="36" fillId="0" borderId="0" xfId="0" applyFont="1" applyAlignment="1">
      <alignment horizontal="left" vertical="top"/>
    </xf>
    <xf numFmtId="0" fontId="36" fillId="25" borderId="24" xfId="0" quotePrefix="1" applyFont="1" applyFill="1" applyBorder="1" applyAlignment="1">
      <alignment horizontal="center" vertical="top"/>
    </xf>
    <xf numFmtId="0" fontId="35" fillId="0" borderId="27" xfId="0" applyFont="1" applyBorder="1" applyAlignment="1">
      <alignment horizontal="center" vertical="top"/>
    </xf>
    <xf numFmtId="2" fontId="14" fillId="0" borderId="0" xfId="0" applyNumberFormat="1" applyFont="1" applyAlignment="1">
      <alignment horizontal="left" vertical="top"/>
    </xf>
    <xf numFmtId="2" fontId="35" fillId="0" borderId="0" xfId="0" applyNumberFormat="1" applyFont="1" applyAlignment="1">
      <alignment horizontal="center" vertical="top"/>
    </xf>
    <xf numFmtId="2" fontId="35" fillId="0" borderId="0" xfId="0" applyNumberFormat="1" applyFont="1" applyAlignment="1">
      <alignment horizontal="left" vertical="top"/>
    </xf>
    <xf numFmtId="2" fontId="35" fillId="0" borderId="0" xfId="0" applyNumberFormat="1" applyFont="1" applyAlignment="1">
      <alignment vertical="top"/>
    </xf>
    <xf numFmtId="0" fontId="35" fillId="0" borderId="0" xfId="0" applyFont="1" applyAlignment="1">
      <alignment vertical="top"/>
    </xf>
    <xf numFmtId="2" fontId="14" fillId="0" borderId="0" xfId="0" applyNumberFormat="1" applyFont="1" applyAlignment="1">
      <alignment horizontal="right" vertical="top"/>
    </xf>
    <xf numFmtId="165" fontId="35" fillId="0" borderId="0" xfId="0" applyNumberFormat="1" applyFont="1" applyAlignment="1">
      <alignment vertical="top"/>
    </xf>
    <xf numFmtId="2" fontId="35" fillId="0" borderId="0" xfId="0" applyNumberFormat="1" applyFont="1" applyAlignment="1">
      <alignment vertical="top" wrapText="1"/>
    </xf>
    <xf numFmtId="2" fontId="35" fillId="0" borderId="0" xfId="0" applyNumberFormat="1" applyFont="1" applyAlignment="1">
      <alignment horizontal="center" vertical="top" wrapText="1"/>
    </xf>
    <xf numFmtId="165" fontId="36" fillId="0" borderId="0" xfId="0" applyNumberFormat="1" applyFont="1" applyAlignment="1">
      <alignment horizontal="center" vertical="top"/>
    </xf>
    <xf numFmtId="164" fontId="36" fillId="0" borderId="0" xfId="0" applyNumberFormat="1" applyFont="1" applyAlignment="1">
      <alignment horizontal="center" vertical="top"/>
    </xf>
    <xf numFmtId="2" fontId="38" fillId="24" borderId="14" xfId="0" applyNumberFormat="1" applyFont="1" applyFill="1" applyBorder="1" applyAlignment="1">
      <alignment horizontal="center" vertical="top" wrapText="1"/>
    </xf>
    <xf numFmtId="0" fontId="38" fillId="24" borderId="14" xfId="0" applyFont="1" applyFill="1" applyBorder="1" applyAlignment="1">
      <alignment horizontal="center" vertical="top" wrapText="1"/>
    </xf>
    <xf numFmtId="0" fontId="38" fillId="24" borderId="15" xfId="0" applyFont="1" applyFill="1" applyBorder="1" applyAlignment="1">
      <alignment horizontal="center" vertical="top" wrapText="1"/>
    </xf>
    <xf numFmtId="0" fontId="37" fillId="0" borderId="0" xfId="0" applyFont="1" applyAlignment="1">
      <alignment horizontal="center" vertical="top" wrapText="1"/>
    </xf>
    <xf numFmtId="0" fontId="41" fillId="25" borderId="25" xfId="0" applyFont="1" applyFill="1" applyBorder="1" applyAlignment="1">
      <alignment vertical="top" wrapText="1"/>
    </xf>
    <xf numFmtId="0" fontId="35" fillId="25" borderId="25" xfId="0" applyFont="1" applyFill="1" applyBorder="1" applyAlignment="1">
      <alignment horizontal="center" vertical="top" wrapText="1"/>
    </xf>
    <xf numFmtId="0" fontId="35" fillId="25" borderId="25" xfId="0" applyFont="1" applyFill="1" applyBorder="1" applyAlignment="1">
      <alignment horizontal="center" vertical="top"/>
    </xf>
    <xf numFmtId="0" fontId="35" fillId="25" borderId="25" xfId="0" applyFont="1" applyFill="1" applyBorder="1" applyAlignment="1">
      <alignment vertical="top" wrapText="1"/>
    </xf>
    <xf numFmtId="165" fontId="35" fillId="25" borderId="26" xfId="0" applyNumberFormat="1" applyFont="1" applyFill="1" applyBorder="1" applyAlignment="1">
      <alignment vertical="top"/>
    </xf>
    <xf numFmtId="0" fontId="35" fillId="0" borderId="19" xfId="0" applyFont="1" applyBorder="1" applyAlignment="1">
      <alignment vertical="top"/>
    </xf>
    <xf numFmtId="0" fontId="42" fillId="0" borderId="28" xfId="0" applyFont="1" applyBorder="1" applyAlignment="1">
      <alignment horizontal="justify" vertical="top" wrapText="1"/>
    </xf>
    <xf numFmtId="41" fontId="42" fillId="0" borderId="28" xfId="0" applyNumberFormat="1" applyFont="1" applyBorder="1" applyAlignment="1">
      <alignment horizontal="right" vertical="top"/>
    </xf>
    <xf numFmtId="9" fontId="42" fillId="0" borderId="28" xfId="0" applyNumberFormat="1" applyFont="1" applyBorder="1" applyAlignment="1">
      <alignment horizontal="right" vertical="top"/>
    </xf>
    <xf numFmtId="0" fontId="35" fillId="0" borderId="28" xfId="0" applyFont="1" applyBorder="1" applyAlignment="1">
      <alignment horizontal="center" vertical="top"/>
    </xf>
    <xf numFmtId="166" fontId="35" fillId="0" borderId="28" xfId="0" applyNumberFormat="1" applyFont="1" applyBorder="1" applyAlignment="1">
      <alignment horizontal="left" vertical="top"/>
    </xf>
    <xf numFmtId="42" fontId="35" fillId="0" borderId="29" xfId="0" applyNumberFormat="1" applyFont="1" applyBorder="1" applyAlignment="1">
      <alignment horizontal="left" vertical="top"/>
    </xf>
    <xf numFmtId="0" fontId="35" fillId="0" borderId="0" xfId="0" applyFont="1" applyAlignment="1">
      <alignment horizontal="justify" vertical="top" wrapText="1"/>
    </xf>
    <xf numFmtId="41" fontId="42" fillId="0" borderId="0" xfId="0" applyNumberFormat="1" applyFont="1" applyAlignment="1">
      <alignment horizontal="right" vertical="top"/>
    </xf>
    <xf numFmtId="9" fontId="42" fillId="0" borderId="0" xfId="0" applyNumberFormat="1" applyFont="1" applyAlignment="1">
      <alignment horizontal="right" vertical="top"/>
    </xf>
    <xf numFmtId="166" fontId="35" fillId="0" borderId="0" xfId="0" applyNumberFormat="1" applyFont="1" applyAlignment="1">
      <alignment horizontal="left" vertical="top"/>
    </xf>
    <xf numFmtId="42" fontId="35" fillId="0" borderId="20" xfId="0" applyNumberFormat="1" applyFont="1" applyBorder="1" applyAlignment="1">
      <alignment horizontal="left" vertical="top"/>
    </xf>
    <xf numFmtId="0" fontId="35" fillId="0" borderId="0" xfId="0" quotePrefix="1" applyFont="1" applyAlignment="1">
      <alignment horizontal="justify" vertical="top" wrapText="1"/>
    </xf>
    <xf numFmtId="0" fontId="42" fillId="0" borderId="0" xfId="0" applyFont="1" applyAlignment="1">
      <alignment horizontal="left" vertical="top"/>
    </xf>
    <xf numFmtId="0" fontId="39" fillId="0" borderId="19" xfId="0" applyFont="1" applyBorder="1" applyAlignment="1">
      <alignment vertical="top"/>
    </xf>
    <xf numFmtId="0" fontId="39" fillId="0" borderId="0" xfId="0" applyFont="1" applyAlignment="1">
      <alignment vertical="top"/>
    </xf>
    <xf numFmtId="41" fontId="35" fillId="0" borderId="0" xfId="0" applyNumberFormat="1" applyFont="1" applyAlignment="1">
      <alignment horizontal="right" vertical="top"/>
    </xf>
    <xf numFmtId="0" fontId="42" fillId="0" borderId="0" xfId="0" applyFont="1" applyAlignment="1">
      <alignment horizontal="justify" vertical="top" wrapText="1"/>
    </xf>
    <xf numFmtId="0" fontId="42" fillId="0" borderId="22" xfId="0" applyFont="1" applyBorder="1" applyAlignment="1">
      <alignment horizontal="justify" vertical="top" wrapText="1"/>
    </xf>
    <xf numFmtId="41" fontId="35" fillId="0" borderId="22" xfId="0" applyNumberFormat="1" applyFont="1" applyBorder="1" applyAlignment="1">
      <alignment horizontal="right" vertical="top"/>
    </xf>
    <xf numFmtId="9" fontId="35" fillId="0" borderId="22" xfId="0" applyNumberFormat="1" applyFont="1" applyBorder="1" applyAlignment="1">
      <alignment horizontal="right" vertical="top"/>
    </xf>
    <xf numFmtId="41" fontId="42" fillId="0" borderId="22" xfId="0" applyNumberFormat="1" applyFont="1" applyBorder="1" applyAlignment="1">
      <alignment horizontal="right" vertical="top"/>
    </xf>
    <xf numFmtId="0" fontId="35" fillId="0" borderId="22" xfId="0" applyFont="1" applyBorder="1" applyAlignment="1">
      <alignment horizontal="center" vertical="top"/>
    </xf>
    <xf numFmtId="166" fontId="35" fillId="0" borderId="22" xfId="0" applyNumberFormat="1" applyFont="1" applyBorder="1" applyAlignment="1">
      <alignment horizontal="left" vertical="top"/>
    </xf>
    <xf numFmtId="42" fontId="35" fillId="0" borderId="23" xfId="0" applyNumberFormat="1" applyFont="1" applyBorder="1" applyAlignment="1">
      <alignment horizontal="left" vertical="top"/>
    </xf>
    <xf numFmtId="42" fontId="35" fillId="0" borderId="0" xfId="0" applyNumberFormat="1" applyFont="1" applyAlignment="1">
      <alignment horizontal="left" vertical="top"/>
    </xf>
    <xf numFmtId="0" fontId="35" fillId="0" borderId="12" xfId="0" applyFont="1" applyBorder="1" applyAlignment="1">
      <alignment vertical="top"/>
    </xf>
    <xf numFmtId="165" fontId="35" fillId="0" borderId="12" xfId="0" applyNumberFormat="1" applyFont="1" applyBorder="1" applyAlignment="1">
      <alignment horizontal="center" vertical="top"/>
    </xf>
    <xf numFmtId="0" fontId="35" fillId="0" borderId="12" xfId="0" applyFont="1" applyBorder="1" applyAlignment="1">
      <alignment horizontal="center" vertical="top"/>
    </xf>
    <xf numFmtId="0" fontId="35" fillId="0" borderId="12" xfId="0" applyFont="1" applyBorder="1" applyAlignment="1">
      <alignment horizontal="right" vertical="top" wrapText="1"/>
    </xf>
    <xf numFmtId="42" fontId="36" fillId="0" borderId="18" xfId="0" applyNumberFormat="1" applyFont="1" applyBorder="1" applyAlignment="1">
      <alignment vertical="top"/>
    </xf>
    <xf numFmtId="167" fontId="36" fillId="0" borderId="18" xfId="0" applyNumberFormat="1" applyFont="1" applyBorder="1" applyAlignment="1">
      <alignment vertical="top"/>
    </xf>
    <xf numFmtId="165" fontId="35" fillId="0" borderId="0" xfId="0" applyNumberFormat="1" applyFont="1" applyAlignment="1">
      <alignment horizontal="center" vertical="top"/>
    </xf>
    <xf numFmtId="0" fontId="35" fillId="0" borderId="0" xfId="0" applyFont="1" applyAlignment="1">
      <alignment horizontal="right" vertical="top" wrapText="1"/>
    </xf>
    <xf numFmtId="42" fontId="36" fillId="0" borderId="0" xfId="0" applyNumberFormat="1" applyFont="1" applyAlignment="1">
      <alignment vertical="top"/>
    </xf>
    <xf numFmtId="2" fontId="36" fillId="0" borderId="0" xfId="0" applyNumberFormat="1" applyFont="1" applyAlignment="1">
      <alignment vertical="top" wrapText="1"/>
    </xf>
    <xf numFmtId="0" fontId="36" fillId="0" borderId="0" xfId="0" applyFont="1" applyAlignment="1">
      <alignment vertical="top"/>
    </xf>
    <xf numFmtId="0" fontId="38" fillId="24" borderId="30" xfId="0" applyFont="1" applyFill="1" applyBorder="1" applyAlignment="1">
      <alignment horizontal="center" vertical="top" wrapText="1"/>
    </xf>
    <xf numFmtId="0" fontId="36" fillId="25" borderId="25" xfId="0" quotePrefix="1" applyFont="1" applyFill="1" applyBorder="1" applyAlignment="1">
      <alignment horizontal="center" vertical="top"/>
    </xf>
    <xf numFmtId="0" fontId="36" fillId="0" borderId="12" xfId="0" applyFont="1" applyBorder="1" applyAlignment="1">
      <alignment horizontal="left" vertical="top"/>
    </xf>
    <xf numFmtId="0" fontId="36" fillId="25" borderId="0" xfId="0" applyFont="1" applyFill="1" applyAlignment="1">
      <alignment vertical="top"/>
    </xf>
    <xf numFmtId="0" fontId="35" fillId="0" borderId="32" xfId="0" applyFont="1" applyBorder="1" applyAlignment="1">
      <alignment horizontal="center" vertical="center"/>
    </xf>
    <xf numFmtId="0" fontId="36" fillId="26" borderId="19" xfId="0" applyFont="1" applyFill="1" applyBorder="1" applyAlignment="1">
      <alignment horizontal="center" vertical="center"/>
    </xf>
    <xf numFmtId="0" fontId="35" fillId="26" borderId="40" xfId="0" applyFont="1" applyFill="1" applyBorder="1" applyAlignment="1">
      <alignment horizontal="center" vertical="center"/>
    </xf>
    <xf numFmtId="0" fontId="35" fillId="26" borderId="31" xfId="0" applyFont="1" applyFill="1" applyBorder="1" applyAlignment="1">
      <alignment horizontal="center" vertical="center"/>
    </xf>
    <xf numFmtId="0" fontId="35" fillId="0" borderId="32" xfId="0" applyFont="1" applyBorder="1" applyAlignment="1">
      <alignment horizontal="center" vertical="center" wrapText="1"/>
    </xf>
    <xf numFmtId="42" fontId="36" fillId="0" borderId="18" xfId="0" applyNumberFormat="1" applyFont="1" applyBorder="1" applyAlignment="1">
      <alignment vertical="center"/>
    </xf>
    <xf numFmtId="168" fontId="36" fillId="0" borderId="42" xfId="55" applyNumberFormat="1" applyFont="1" applyFill="1" applyBorder="1" applyAlignment="1">
      <alignment vertical="center"/>
    </xf>
    <xf numFmtId="167" fontId="35" fillId="26" borderId="41" xfId="0" applyNumberFormat="1" applyFont="1" applyFill="1" applyBorder="1" applyAlignment="1">
      <alignment vertical="center"/>
    </xf>
    <xf numFmtId="167" fontId="35" fillId="0" borderId="37" xfId="0" applyNumberFormat="1" applyFont="1" applyBorder="1" applyAlignment="1">
      <alignment vertical="center"/>
    </xf>
    <xf numFmtId="1" fontId="35" fillId="26" borderId="31" xfId="0" applyNumberFormat="1" applyFont="1" applyFill="1" applyBorder="1" applyAlignment="1">
      <alignment horizontal="center" vertical="center"/>
    </xf>
    <xf numFmtId="1" fontId="35" fillId="0" borderId="0" xfId="0" applyNumberFormat="1" applyFont="1" applyAlignment="1">
      <alignment horizontal="center" vertical="center" wrapText="1"/>
    </xf>
    <xf numFmtId="9" fontId="35" fillId="26" borderId="31" xfId="0" applyNumberFormat="1" applyFont="1" applyFill="1" applyBorder="1" applyAlignment="1">
      <alignment horizontal="center" vertical="center"/>
    </xf>
    <xf numFmtId="44" fontId="35" fillId="26" borderId="31" xfId="54" applyFont="1" applyFill="1" applyBorder="1" applyAlignment="1" applyProtection="1">
      <alignment horizontal="center" vertical="center"/>
    </xf>
    <xf numFmtId="44" fontId="35" fillId="0" borderId="0" xfId="54" applyFont="1" applyFill="1" applyBorder="1" applyAlignment="1" applyProtection="1">
      <alignment horizontal="center" vertical="center"/>
    </xf>
    <xf numFmtId="44" fontId="35" fillId="0" borderId="0" xfId="54" applyFont="1" applyAlignment="1">
      <alignment horizontal="center" vertical="center"/>
    </xf>
    <xf numFmtId="44" fontId="35" fillId="26" borderId="31" xfId="54" applyFont="1" applyFill="1" applyBorder="1" applyAlignment="1">
      <alignment vertical="center"/>
    </xf>
    <xf numFmtId="44" fontId="35" fillId="0" borderId="0" xfId="54" applyFont="1" applyFill="1" applyBorder="1" applyAlignment="1">
      <alignment vertical="center"/>
    </xf>
    <xf numFmtId="44" fontId="35" fillId="0" borderId="0" xfId="54" applyFont="1" applyAlignment="1">
      <alignment vertical="top" wrapText="1"/>
    </xf>
    <xf numFmtId="9" fontId="36" fillId="0" borderId="42" xfId="55" applyFont="1" applyFill="1" applyBorder="1" applyAlignment="1">
      <alignment vertical="center"/>
    </xf>
    <xf numFmtId="0" fontId="36" fillId="25" borderId="43" xfId="0" applyFont="1" applyFill="1" applyBorder="1" applyAlignment="1">
      <alignment horizontal="right" vertical="center"/>
    </xf>
    <xf numFmtId="1" fontId="35" fillId="25" borderId="35" xfId="0" applyNumberFormat="1" applyFont="1" applyFill="1" applyBorder="1" applyAlignment="1">
      <alignment horizontal="center" vertical="center"/>
    </xf>
    <xf numFmtId="9" fontId="35" fillId="25" borderId="35" xfId="0" applyNumberFormat="1" applyFont="1" applyFill="1" applyBorder="1" applyAlignment="1">
      <alignment horizontal="center" vertical="center"/>
    </xf>
    <xf numFmtId="0" fontId="35" fillId="25" borderId="35" xfId="0" applyFont="1" applyFill="1" applyBorder="1" applyAlignment="1">
      <alignment horizontal="center" vertical="center"/>
    </xf>
    <xf numFmtId="44" fontId="35" fillId="25" borderId="35" xfId="54" applyFont="1" applyFill="1" applyBorder="1" applyAlignment="1" applyProtection="1">
      <alignment horizontal="center" vertical="center"/>
    </xf>
    <xf numFmtId="44" fontId="35" fillId="25" borderId="35" xfId="54" applyFont="1" applyFill="1" applyBorder="1" applyAlignment="1">
      <alignment vertical="center"/>
    </xf>
    <xf numFmtId="167" fontId="35" fillId="26" borderId="31" xfId="0" applyNumberFormat="1" applyFont="1" applyFill="1" applyBorder="1" applyAlignment="1">
      <alignment vertical="center"/>
    </xf>
    <xf numFmtId="44" fontId="36" fillId="25" borderId="35" xfId="54" applyFont="1" applyFill="1" applyBorder="1" applyAlignment="1">
      <alignment vertical="center"/>
    </xf>
    <xf numFmtId="167" fontId="36" fillId="25" borderId="36" xfId="54" applyNumberFormat="1" applyFont="1" applyFill="1" applyBorder="1" applyAlignment="1">
      <alignment vertical="center"/>
    </xf>
    <xf numFmtId="0" fontId="35" fillId="26" borderId="44" xfId="0" applyFont="1" applyFill="1" applyBorder="1" applyAlignment="1">
      <alignment horizontal="center" vertical="center"/>
    </xf>
    <xf numFmtId="0" fontId="35" fillId="26" borderId="22" xfId="0" applyFont="1" applyFill="1" applyBorder="1" applyAlignment="1">
      <alignment horizontal="center" vertical="center"/>
    </xf>
    <xf numFmtId="0" fontId="36" fillId="26" borderId="45" xfId="0" applyFont="1" applyFill="1" applyBorder="1" applyAlignment="1">
      <alignment horizontal="center" vertical="center"/>
    </xf>
    <xf numFmtId="1" fontId="35" fillId="26" borderId="22" xfId="0" applyNumberFormat="1" applyFont="1" applyFill="1" applyBorder="1" applyAlignment="1">
      <alignment horizontal="center" vertical="center"/>
    </xf>
    <xf numFmtId="9" fontId="35" fillId="26" borderId="22" xfId="0" applyNumberFormat="1" applyFont="1" applyFill="1" applyBorder="1" applyAlignment="1">
      <alignment horizontal="center" vertical="center"/>
    </xf>
    <xf numFmtId="44" fontId="35" fillId="26" borderId="22" xfId="54" applyFont="1" applyFill="1" applyBorder="1" applyAlignment="1" applyProtection="1">
      <alignment horizontal="center" vertical="center"/>
    </xf>
    <xf numFmtId="44" fontId="35" fillId="26" borderId="22" xfId="54" applyFont="1" applyFill="1" applyBorder="1" applyAlignment="1">
      <alignment vertical="center"/>
    </xf>
    <xf numFmtId="167" fontId="35" fillId="26" borderId="22" xfId="0" applyNumberFormat="1" applyFont="1" applyFill="1" applyBorder="1" applyAlignment="1">
      <alignment vertical="center"/>
    </xf>
    <xf numFmtId="167" fontId="35" fillId="26" borderId="46" xfId="0" applyNumberFormat="1" applyFont="1" applyFill="1" applyBorder="1" applyAlignment="1">
      <alignment vertical="center"/>
    </xf>
    <xf numFmtId="0" fontId="38" fillId="28" borderId="47" xfId="0" applyFont="1" applyFill="1" applyBorder="1" applyAlignment="1">
      <alignment horizontal="center" vertical="center" wrapText="1"/>
    </xf>
    <xf numFmtId="0" fontId="38" fillId="28" borderId="48" xfId="0" applyFont="1" applyFill="1" applyBorder="1" applyAlignment="1">
      <alignment horizontal="center" vertical="center" wrapText="1"/>
    </xf>
    <xf numFmtId="2" fontId="38" fillId="28" borderId="49" xfId="0" applyNumberFormat="1" applyFont="1" applyFill="1" applyBorder="1" applyAlignment="1">
      <alignment horizontal="center" vertical="center" wrapText="1"/>
    </xf>
    <xf numFmtId="1" fontId="38" fillId="28" borderId="49" xfId="0" applyNumberFormat="1" applyFont="1" applyFill="1" applyBorder="1" applyAlignment="1">
      <alignment horizontal="center" vertical="center" wrapText="1"/>
    </xf>
    <xf numFmtId="0" fontId="38" fillId="28" borderId="49" xfId="0" applyFont="1" applyFill="1" applyBorder="1" applyAlignment="1">
      <alignment horizontal="center" vertical="center" wrapText="1"/>
    </xf>
    <xf numFmtId="44" fontId="38" fillId="28" borderId="49" xfId="54" applyFont="1" applyFill="1" applyBorder="1" applyAlignment="1" applyProtection="1">
      <alignment horizontal="center" vertical="center" wrapText="1"/>
    </xf>
    <xf numFmtId="2" fontId="38" fillId="28" borderId="50" xfId="0" applyNumberFormat="1" applyFont="1" applyFill="1" applyBorder="1" applyAlignment="1">
      <alignment horizontal="center" vertical="center" wrapText="1"/>
    </xf>
    <xf numFmtId="169" fontId="36" fillId="26" borderId="22" xfId="0" applyNumberFormat="1" applyFont="1" applyFill="1" applyBorder="1" applyAlignment="1">
      <alignment horizontal="center" vertical="center"/>
    </xf>
    <xf numFmtId="0" fontId="35" fillId="0" borderId="22" xfId="0" applyFont="1" applyBorder="1" applyAlignment="1">
      <alignment horizontal="center" vertical="center" wrapText="1"/>
    </xf>
    <xf numFmtId="169" fontId="36" fillId="26" borderId="51" xfId="0" applyNumberFormat="1" applyFont="1" applyFill="1" applyBorder="1" applyAlignment="1">
      <alignment horizontal="center" vertical="center"/>
    </xf>
    <xf numFmtId="2" fontId="35" fillId="25" borderId="35" xfId="0" applyNumberFormat="1" applyFont="1" applyFill="1" applyBorder="1" applyAlignment="1">
      <alignment horizontal="center" vertical="center"/>
    </xf>
    <xf numFmtId="44" fontId="35" fillId="25" borderId="35" xfId="54" applyFont="1" applyFill="1" applyBorder="1" applyAlignment="1">
      <alignment horizontal="center" vertical="center"/>
    </xf>
    <xf numFmtId="44" fontId="35" fillId="0" borderId="0" xfId="54" applyFont="1" applyBorder="1" applyAlignment="1">
      <alignment horizontal="center" vertical="center"/>
    </xf>
    <xf numFmtId="0" fontId="36" fillId="0" borderId="12" xfId="0" applyFont="1" applyBorder="1" applyAlignment="1">
      <alignment horizontal="right" vertical="center"/>
    </xf>
    <xf numFmtId="42" fontId="36" fillId="26" borderId="18" xfId="0" applyNumberFormat="1" applyFont="1" applyFill="1" applyBorder="1" applyAlignment="1">
      <alignment vertical="center"/>
    </xf>
    <xf numFmtId="44" fontId="36" fillId="26" borderId="42" xfId="0" applyNumberFormat="1" applyFont="1" applyFill="1" applyBorder="1" applyAlignment="1">
      <alignment vertical="center"/>
    </xf>
    <xf numFmtId="2" fontId="35" fillId="0" borderId="0" xfId="54" applyNumberFormat="1" applyFont="1" applyFill="1" applyBorder="1" applyAlignment="1" applyProtection="1">
      <alignment horizontal="center" vertical="center"/>
    </xf>
    <xf numFmtId="44" fontId="35" fillId="0" borderId="0" xfId="73" applyFont="1" applyFill="1" applyBorder="1" applyAlignment="1" applyProtection="1">
      <alignment horizontal="center" vertical="center"/>
    </xf>
    <xf numFmtId="2" fontId="35" fillId="0" borderId="0" xfId="73" applyNumberFormat="1" applyFont="1" applyFill="1" applyBorder="1" applyAlignment="1" applyProtection="1">
      <alignment horizontal="center" vertical="center"/>
    </xf>
    <xf numFmtId="0" fontId="60" fillId="0" borderId="0" xfId="44" applyFont="1" applyAlignment="1">
      <alignment horizontal="center" vertical="center"/>
    </xf>
    <xf numFmtId="0" fontId="61" fillId="0" borderId="0" xfId="44" applyFont="1" applyAlignment="1">
      <alignment vertical="center"/>
    </xf>
    <xf numFmtId="0" fontId="61" fillId="0" borderId="0" xfId="44" applyFont="1" applyAlignment="1">
      <alignment horizontal="center" vertical="center"/>
    </xf>
    <xf numFmtId="1" fontId="62" fillId="0" borderId="0" xfId="44" applyNumberFormat="1" applyFont="1" applyAlignment="1">
      <alignment vertical="center"/>
    </xf>
    <xf numFmtId="0" fontId="62" fillId="0" borderId="0" xfId="44" applyFont="1" applyAlignment="1">
      <alignment vertical="center"/>
    </xf>
    <xf numFmtId="43" fontId="61" fillId="0" borderId="0" xfId="77" applyFont="1" applyAlignment="1">
      <alignment vertical="center"/>
    </xf>
    <xf numFmtId="0" fontId="60" fillId="0" borderId="0" xfId="44" applyFont="1" applyAlignment="1">
      <alignment vertical="center"/>
    </xf>
    <xf numFmtId="0" fontId="60" fillId="0" borderId="0" xfId="44" applyFont="1" applyAlignment="1">
      <alignment horizontal="left" vertical="center"/>
    </xf>
    <xf numFmtId="1" fontId="62" fillId="0" borderId="0" xfId="46" applyNumberFormat="1" applyFont="1" applyAlignment="1">
      <alignment horizontal="center" vertical="center"/>
    </xf>
    <xf numFmtId="43" fontId="63" fillId="0" borderId="0" xfId="46" applyFont="1" applyAlignment="1">
      <alignment horizontal="center" vertical="center"/>
    </xf>
    <xf numFmtId="43" fontId="60" fillId="0" borderId="0" xfId="46" applyFont="1" applyAlignment="1">
      <alignment horizontal="center" vertical="center"/>
    </xf>
    <xf numFmtId="43" fontId="60" fillId="0" borderId="0" xfId="77" applyFont="1" applyAlignment="1">
      <alignment horizontal="left" vertical="center"/>
    </xf>
    <xf numFmtId="43" fontId="60" fillId="0" borderId="0" xfId="77" applyFont="1" applyAlignment="1">
      <alignment vertical="center"/>
    </xf>
    <xf numFmtId="0" fontId="64" fillId="0" borderId="0" xfId="44" applyFont="1" applyAlignment="1">
      <alignment vertical="center"/>
    </xf>
    <xf numFmtId="0" fontId="60" fillId="0" borderId="0" xfId="44" applyFont="1" applyAlignment="1">
      <alignment horizontal="left" vertical="center" wrapText="1"/>
    </xf>
    <xf numFmtId="0" fontId="66" fillId="0" borderId="52" xfId="44" applyFont="1" applyBorder="1" applyAlignment="1">
      <alignment horizontal="center" vertical="center" wrapText="1"/>
    </xf>
    <xf numFmtId="0" fontId="66" fillId="0" borderId="53" xfId="44" applyFont="1" applyBorder="1" applyAlignment="1">
      <alignment horizontal="center" vertical="center" wrapText="1"/>
    </xf>
    <xf numFmtId="1" fontId="67" fillId="0" borderId="53" xfId="46" applyNumberFormat="1" applyFont="1" applyBorder="1" applyAlignment="1">
      <alignment horizontal="center" vertical="center" wrapText="1"/>
    </xf>
    <xf numFmtId="43" fontId="66" fillId="0" borderId="53" xfId="46" applyFont="1" applyBorder="1" applyAlignment="1">
      <alignment horizontal="center" vertical="center" wrapText="1"/>
    </xf>
    <xf numFmtId="43" fontId="66" fillId="0" borderId="53" xfId="77" applyFont="1" applyBorder="1" applyAlignment="1">
      <alignment horizontal="center" vertical="center" wrapText="1"/>
    </xf>
    <xf numFmtId="43" fontId="66" fillId="0" borderId="54" xfId="77" applyFont="1" applyBorder="1" applyAlignment="1">
      <alignment horizontal="center" vertical="center" wrapText="1"/>
    </xf>
    <xf numFmtId="0" fontId="66" fillId="0" borderId="0" xfId="44" applyFont="1" applyAlignment="1">
      <alignment horizontal="center" vertical="center" wrapText="1"/>
    </xf>
    <xf numFmtId="0" fontId="60" fillId="0" borderId="55" xfId="44" applyFont="1" applyBorder="1" applyAlignment="1">
      <alignment horizontal="center" vertical="center"/>
    </xf>
    <xf numFmtId="0" fontId="63" fillId="0" borderId="56" xfId="0" applyFont="1" applyBorder="1" applyAlignment="1">
      <alignment vertical="center" wrapText="1"/>
    </xf>
    <xf numFmtId="0" fontId="63" fillId="0" borderId="56" xfId="0" applyFont="1" applyBorder="1" applyAlignment="1">
      <alignment horizontal="center" vertical="center"/>
    </xf>
    <xf numFmtId="1" fontId="63" fillId="0" borderId="56" xfId="0" applyNumberFormat="1" applyFont="1" applyBorder="1" applyAlignment="1">
      <alignment horizontal="center" vertical="center"/>
    </xf>
    <xf numFmtId="43" fontId="63" fillId="0" borderId="56" xfId="77" applyFont="1" applyBorder="1" applyAlignment="1">
      <alignment vertical="center"/>
    </xf>
    <xf numFmtId="43" fontId="63" fillId="0" borderId="56" xfId="77" applyFont="1" applyBorder="1" applyAlignment="1">
      <alignment horizontal="center" vertical="center"/>
    </xf>
    <xf numFmtId="43" fontId="60" fillId="0" borderId="56" xfId="77" applyFont="1" applyBorder="1" applyAlignment="1">
      <alignment vertical="center"/>
    </xf>
    <xf numFmtId="43" fontId="60" fillId="0" borderId="57" xfId="77" applyFont="1" applyBorder="1" applyAlignment="1">
      <alignment vertical="center"/>
    </xf>
    <xf numFmtId="0" fontId="60" fillId="0" borderId="58" xfId="44" applyFont="1" applyBorder="1" applyAlignment="1">
      <alignment horizontal="center" vertical="center"/>
    </xf>
    <xf numFmtId="0" fontId="68" fillId="0" borderId="59" xfId="0" applyFont="1" applyBorder="1" applyAlignment="1">
      <alignment horizontal="center" vertical="center" wrapText="1"/>
    </xf>
    <xf numFmtId="0" fontId="63" fillId="0" borderId="59" xfId="0" applyFont="1" applyBorder="1" applyAlignment="1">
      <alignment horizontal="center" vertical="center"/>
    </xf>
    <xf numFmtId="1" fontId="63" fillId="0" borderId="59" xfId="0" applyNumberFormat="1" applyFont="1" applyBorder="1" applyAlignment="1">
      <alignment horizontal="center" vertical="center"/>
    </xf>
    <xf numFmtId="43" fontId="60" fillId="0" borderId="59" xfId="77" applyFont="1" applyBorder="1" applyAlignment="1">
      <alignment vertical="center"/>
    </xf>
    <xf numFmtId="43" fontId="60" fillId="0" borderId="60" xfId="77" applyFont="1" applyBorder="1" applyAlignment="1">
      <alignment vertical="center"/>
    </xf>
    <xf numFmtId="43" fontId="60" fillId="0" borderId="59" xfId="46" applyFont="1" applyBorder="1" applyAlignment="1">
      <alignment horizontal="center" vertical="center"/>
    </xf>
    <xf numFmtId="43" fontId="60" fillId="0" borderId="59" xfId="77" applyFont="1" applyBorder="1" applyAlignment="1">
      <alignment horizontal="center" vertical="center"/>
    </xf>
    <xf numFmtId="43" fontId="60" fillId="0" borderId="59" xfId="44" applyNumberFormat="1" applyFont="1" applyBorder="1" applyAlignment="1">
      <alignment horizontal="center" vertical="center"/>
    </xf>
    <xf numFmtId="43" fontId="60" fillId="0" borderId="60" xfId="77" applyFont="1" applyBorder="1" applyAlignment="1">
      <alignment horizontal="center" vertical="center"/>
    </xf>
    <xf numFmtId="0" fontId="60" fillId="0" borderId="59" xfId="0" applyFont="1" applyBorder="1" applyAlignment="1">
      <alignment vertical="center" wrapText="1"/>
    </xf>
    <xf numFmtId="0" fontId="60" fillId="0" borderId="59" xfId="44" applyFont="1" applyBorder="1" applyAlignment="1">
      <alignment horizontal="center" vertical="center"/>
    </xf>
    <xf numFmtId="1" fontId="62" fillId="0" borderId="59" xfId="44" applyNumberFormat="1" applyFont="1" applyBorder="1" applyAlignment="1">
      <alignment horizontal="center" vertical="center"/>
    </xf>
    <xf numFmtId="0" fontId="63" fillId="0" borderId="59" xfId="44" applyFont="1" applyBorder="1" applyAlignment="1">
      <alignment horizontal="center" vertical="center"/>
    </xf>
    <xf numFmtId="0" fontId="67" fillId="0" borderId="61" xfId="44" applyFont="1" applyBorder="1" applyAlignment="1">
      <alignment horizontal="center" vertical="center" wrapText="1"/>
    </xf>
    <xf numFmtId="0" fontId="67" fillId="0" borderId="28" xfId="44" applyFont="1" applyBorder="1" applyAlignment="1">
      <alignment horizontal="left" vertical="center" wrapText="1"/>
    </xf>
    <xf numFmtId="0" fontId="67" fillId="0" borderId="28" xfId="44" applyFont="1" applyBorder="1" applyAlignment="1">
      <alignment vertical="center" wrapText="1"/>
    </xf>
    <xf numFmtId="170" fontId="69" fillId="0" borderId="29" xfId="46" applyNumberFormat="1" applyFont="1" applyBorder="1" applyAlignment="1">
      <alignment horizontal="center" vertical="center" wrapText="1"/>
    </xf>
    <xf numFmtId="43" fontId="69" fillId="0" borderId="27" xfId="77" applyFont="1" applyBorder="1" applyAlignment="1">
      <alignment horizontal="center" vertical="center" wrapText="1"/>
    </xf>
    <xf numFmtId="43" fontId="69" fillId="0" borderId="29" xfId="77" applyFont="1" applyBorder="1" applyAlignment="1">
      <alignment horizontal="center" vertical="center" wrapText="1"/>
    </xf>
    <xf numFmtId="43" fontId="67" fillId="0" borderId="27" xfId="77" applyFont="1" applyBorder="1" applyAlignment="1">
      <alignment vertical="center" wrapText="1"/>
    </xf>
    <xf numFmtId="43" fontId="67" fillId="0" borderId="62" xfId="77" applyFont="1" applyBorder="1" applyAlignment="1">
      <alignment vertical="center" wrapText="1"/>
    </xf>
    <xf numFmtId="0" fontId="67" fillId="0" borderId="32" xfId="44" applyFont="1" applyBorder="1" applyAlignment="1">
      <alignment horizontal="center" vertical="center" wrapText="1"/>
    </xf>
    <xf numFmtId="0" fontId="69" fillId="0" borderId="0" xfId="44" applyFont="1" applyAlignment="1">
      <alignment vertical="center"/>
    </xf>
    <xf numFmtId="0" fontId="67" fillId="0" borderId="44" xfId="44" applyFont="1" applyBorder="1" applyAlignment="1">
      <alignment horizontal="center" vertical="center" wrapText="1"/>
    </xf>
    <xf numFmtId="0" fontId="67" fillId="0" borderId="22" xfId="44" applyFont="1" applyBorder="1" applyAlignment="1">
      <alignment horizontal="left" vertical="center" wrapText="1"/>
    </xf>
    <xf numFmtId="171" fontId="67" fillId="0" borderId="22" xfId="46" applyNumberFormat="1" applyFont="1" applyBorder="1" applyAlignment="1">
      <alignment horizontal="center" vertical="center" wrapText="1"/>
    </xf>
    <xf numFmtId="170" fontId="69" fillId="0" borderId="22" xfId="46" applyNumberFormat="1" applyFont="1" applyBorder="1" applyAlignment="1">
      <alignment horizontal="center" vertical="center" wrapText="1"/>
    </xf>
    <xf numFmtId="43" fontId="69" fillId="0" borderId="21" xfId="46" applyFont="1" applyBorder="1" applyAlignment="1">
      <alignment horizontal="center" vertical="center" wrapText="1"/>
    </xf>
    <xf numFmtId="43" fontId="69" fillId="0" borderId="23" xfId="46" applyFont="1" applyBorder="1" applyAlignment="1">
      <alignment horizontal="center" vertical="center" wrapText="1"/>
    </xf>
    <xf numFmtId="43" fontId="67" fillId="0" borderId="21" xfId="46" applyFont="1" applyBorder="1" applyAlignment="1">
      <alignment horizontal="center" vertical="center" wrapText="1"/>
    </xf>
    <xf numFmtId="43" fontId="67" fillId="0" borderId="46" xfId="46" applyFont="1" applyBorder="1" applyAlignment="1">
      <alignment horizontal="center" vertical="center" wrapText="1"/>
    </xf>
    <xf numFmtId="43" fontId="69" fillId="0" borderId="17" xfId="46" applyFont="1" applyBorder="1" applyAlignment="1">
      <alignment horizontal="center" vertical="center" wrapText="1"/>
    </xf>
    <xf numFmtId="43" fontId="69" fillId="0" borderId="20" xfId="46" applyFont="1" applyBorder="1" applyAlignment="1">
      <alignment horizontal="center" vertical="center" wrapText="1"/>
    </xf>
    <xf numFmtId="43" fontId="67" fillId="0" borderId="17" xfId="46" applyFont="1" applyBorder="1" applyAlignment="1">
      <alignment vertical="center" wrapText="1"/>
    </xf>
    <xf numFmtId="43" fontId="67" fillId="0" borderId="37" xfId="46" applyFont="1" applyBorder="1" applyAlignment="1">
      <alignment vertical="center" wrapText="1"/>
    </xf>
    <xf numFmtId="43" fontId="67" fillId="0" borderId="17" xfId="46" applyFont="1" applyBorder="1" applyAlignment="1">
      <alignment horizontal="center" vertical="center" wrapText="1"/>
    </xf>
    <xf numFmtId="43" fontId="67" fillId="0" borderId="20" xfId="46" applyFont="1" applyBorder="1" applyAlignment="1">
      <alignment horizontal="center" vertical="center" wrapText="1"/>
    </xf>
    <xf numFmtId="0" fontId="67" fillId="0" borderId="39" xfId="44" applyFont="1" applyBorder="1" applyAlignment="1">
      <alignment horizontal="center" vertical="center" wrapText="1"/>
    </xf>
    <xf numFmtId="0" fontId="67" fillId="0" borderId="33" xfId="44" applyFont="1" applyBorder="1" applyAlignment="1">
      <alignment horizontal="left" vertical="center" wrapText="1"/>
    </xf>
    <xf numFmtId="0" fontId="67" fillId="0" borderId="33" xfId="44" applyFont="1" applyBorder="1" applyAlignment="1">
      <alignment horizontal="center" vertical="center" wrapText="1"/>
    </xf>
    <xf numFmtId="170" fontId="69" fillId="0" borderId="33" xfId="46" applyNumberFormat="1" applyFont="1" applyBorder="1" applyAlignment="1">
      <alignment horizontal="center" vertical="center" wrapText="1"/>
    </xf>
    <xf numFmtId="43" fontId="69" fillId="0" borderId="63" xfId="77" applyFont="1" applyBorder="1" applyAlignment="1">
      <alignment horizontal="center" vertical="center" wrapText="1"/>
    </xf>
    <xf numFmtId="43" fontId="69" fillId="0" borderId="64" xfId="77" applyFont="1" applyBorder="1" applyAlignment="1">
      <alignment horizontal="center" vertical="center" wrapText="1"/>
    </xf>
    <xf numFmtId="43" fontId="67" fillId="0" borderId="63" xfId="77" applyFont="1" applyBorder="1" applyAlignment="1">
      <alignment vertical="center" wrapText="1"/>
    </xf>
    <xf numFmtId="43" fontId="67" fillId="0" borderId="38" xfId="77" applyFont="1" applyBorder="1" applyAlignment="1">
      <alignment vertical="center" wrapText="1"/>
    </xf>
    <xf numFmtId="0" fontId="70" fillId="0" borderId="0" xfId="44" applyFont="1" applyAlignment="1">
      <alignment horizontal="left" vertical="center" wrapText="1"/>
    </xf>
    <xf numFmtId="171" fontId="67" fillId="0" borderId="0" xfId="46" applyNumberFormat="1" applyFont="1" applyBorder="1" applyAlignment="1">
      <alignment horizontal="center" vertical="center" wrapText="1"/>
    </xf>
    <xf numFmtId="170" fontId="69" fillId="0" borderId="0" xfId="46" applyNumberFormat="1" applyFont="1" applyBorder="1" applyAlignment="1">
      <alignment horizontal="center" vertical="center" wrapText="1"/>
    </xf>
    <xf numFmtId="0" fontId="62" fillId="0" borderId="0" xfId="0" applyFont="1" applyAlignment="1">
      <alignment horizontal="left" vertical="center" wrapText="1"/>
    </xf>
    <xf numFmtId="0" fontId="63" fillId="0" borderId="0" xfId="0" applyFont="1" applyAlignment="1">
      <alignment wrapText="1"/>
    </xf>
    <xf numFmtId="0" fontId="63" fillId="0" borderId="0" xfId="0" applyFont="1" applyAlignment="1">
      <alignment vertical="center" wrapText="1"/>
    </xf>
    <xf numFmtId="0" fontId="63" fillId="0" borderId="0" xfId="0" applyFont="1"/>
    <xf numFmtId="0" fontId="67" fillId="0" borderId="0" xfId="44" applyFont="1" applyAlignment="1">
      <alignment horizontal="left" vertical="center" wrapText="1"/>
    </xf>
    <xf numFmtId="0" fontId="67" fillId="0" borderId="0" xfId="44" applyFont="1" applyAlignment="1">
      <alignment horizontal="center" vertical="center" wrapText="1"/>
    </xf>
    <xf numFmtId="9" fontId="67" fillId="0" borderId="0" xfId="78" applyFont="1" applyAlignment="1">
      <alignment horizontal="center" vertical="center" wrapText="1"/>
    </xf>
    <xf numFmtId="1" fontId="35" fillId="0" borderId="0" xfId="0" applyNumberFormat="1" applyFont="1" applyAlignment="1">
      <alignment horizontal="center" vertical="center"/>
    </xf>
    <xf numFmtId="9" fontId="35" fillId="0" borderId="0" xfId="0" applyNumberFormat="1" applyFont="1" applyAlignment="1">
      <alignment horizontal="center" vertical="center"/>
    </xf>
    <xf numFmtId="167" fontId="35" fillId="0" borderId="0" xfId="0" applyNumberFormat="1" applyFont="1" applyAlignment="1">
      <alignment vertical="center"/>
    </xf>
    <xf numFmtId="0" fontId="35" fillId="0" borderId="0" xfId="0" applyFont="1" applyAlignment="1">
      <alignment horizontal="center" vertical="center" wrapText="1"/>
    </xf>
    <xf numFmtId="0" fontId="57" fillId="33" borderId="0" xfId="0" applyFont="1" applyFill="1" applyAlignment="1">
      <alignment horizontal="center" vertical="center" wrapText="1"/>
    </xf>
    <xf numFmtId="0" fontId="36" fillId="34" borderId="0" xfId="0" applyFont="1" applyFill="1" applyAlignment="1">
      <alignment horizontal="left" vertical="center" wrapText="1"/>
    </xf>
    <xf numFmtId="0" fontId="52" fillId="0" borderId="0" xfId="0" applyFont="1" applyAlignment="1">
      <alignment vertical="center" wrapText="1"/>
    </xf>
    <xf numFmtId="0" fontId="42" fillId="0" borderId="0" xfId="58" applyFont="1" applyAlignment="1">
      <alignment vertical="center" wrapText="1"/>
    </xf>
    <xf numFmtId="1" fontId="42" fillId="0" borderId="0" xfId="58" applyNumberFormat="1" applyFont="1" applyAlignment="1">
      <alignment horizontal="center" vertical="center"/>
    </xf>
    <xf numFmtId="0" fontId="36" fillId="0" borderId="11" xfId="0" applyFont="1" applyBorder="1" applyAlignment="1">
      <alignment horizontal="left" vertical="center"/>
    </xf>
    <xf numFmtId="0" fontId="36" fillId="0" borderId="12" xfId="0" applyFont="1" applyBorder="1" applyAlignment="1">
      <alignment horizontal="left" vertical="center"/>
    </xf>
    <xf numFmtId="0" fontId="36" fillId="0" borderId="18" xfId="0" applyFont="1" applyBorder="1" applyAlignment="1">
      <alignment horizontal="left" vertical="center"/>
    </xf>
    <xf numFmtId="0" fontId="36" fillId="0" borderId="11" xfId="0" applyFont="1" applyBorder="1" applyAlignment="1">
      <alignment horizontal="left" vertical="center" wrapText="1"/>
    </xf>
    <xf numFmtId="0" fontId="36" fillId="0" borderId="12" xfId="0" applyFont="1" applyBorder="1" applyAlignment="1">
      <alignment horizontal="left" vertical="center" wrapText="1"/>
    </xf>
    <xf numFmtId="0" fontId="36" fillId="0" borderId="18" xfId="0" applyFont="1" applyBorder="1" applyAlignment="1">
      <alignment horizontal="left" vertical="center" wrapText="1"/>
    </xf>
    <xf numFmtId="0" fontId="36" fillId="0" borderId="39" xfId="0" applyFont="1" applyBorder="1" applyAlignment="1">
      <alignment horizontal="left" vertical="center" wrapText="1"/>
    </xf>
    <xf numFmtId="0" fontId="36" fillId="0" borderId="33" xfId="0" applyFont="1" applyBorder="1" applyAlignment="1">
      <alignment horizontal="left" vertical="center" wrapText="1"/>
    </xf>
    <xf numFmtId="0" fontId="36" fillId="0" borderId="38" xfId="0" applyFont="1" applyBorder="1" applyAlignment="1">
      <alignment horizontal="left" vertical="center" wrapText="1"/>
    </xf>
    <xf numFmtId="0" fontId="54" fillId="26" borderId="34" xfId="0" applyFont="1" applyFill="1" applyBorder="1" applyAlignment="1">
      <alignment horizontal="center" vertical="center" wrapText="1"/>
    </xf>
    <xf numFmtId="0" fontId="54" fillId="26" borderId="35" xfId="0" applyFont="1" applyFill="1" applyBorder="1" applyAlignment="1">
      <alignment horizontal="center" vertical="center" wrapText="1"/>
    </xf>
    <xf numFmtId="0" fontId="54" fillId="26" borderId="36" xfId="0" applyFont="1" applyFill="1" applyBorder="1" applyAlignment="1">
      <alignment horizontal="center" vertical="center" wrapText="1"/>
    </xf>
    <xf numFmtId="0" fontId="54" fillId="26" borderId="32" xfId="0" applyFont="1" applyFill="1" applyBorder="1" applyAlignment="1">
      <alignment horizontal="center" vertical="center" wrapText="1"/>
    </xf>
    <xf numFmtId="0" fontId="54" fillId="26" borderId="0" xfId="0" applyFont="1" applyFill="1" applyAlignment="1">
      <alignment horizontal="center" vertical="center" wrapText="1"/>
    </xf>
    <xf numFmtId="0" fontId="54" fillId="26" borderId="37" xfId="0" applyFont="1" applyFill="1" applyBorder="1" applyAlignment="1">
      <alignment horizontal="center" vertical="center" wrapText="1"/>
    </xf>
    <xf numFmtId="0" fontId="54" fillId="26" borderId="39" xfId="0" applyFont="1" applyFill="1" applyBorder="1" applyAlignment="1">
      <alignment horizontal="center" vertical="center" wrapText="1"/>
    </xf>
    <xf numFmtId="0" fontId="54" fillId="26" borderId="33" xfId="0" applyFont="1" applyFill="1" applyBorder="1" applyAlignment="1">
      <alignment horizontal="center" vertical="center" wrapText="1"/>
    </xf>
    <xf numFmtId="0" fontId="54" fillId="26" borderId="38" xfId="0" applyFont="1" applyFill="1" applyBorder="1" applyAlignment="1">
      <alignment horizontal="center" vertical="center" wrapText="1"/>
    </xf>
    <xf numFmtId="2" fontId="38" fillId="26" borderId="34" xfId="0" applyNumberFormat="1" applyFont="1" applyFill="1" applyBorder="1" applyAlignment="1">
      <alignment horizontal="center" vertical="center"/>
    </xf>
    <xf numFmtId="2" fontId="38" fillId="26" borderId="35" xfId="0" applyNumberFormat="1" applyFont="1" applyFill="1" applyBorder="1" applyAlignment="1">
      <alignment horizontal="center" vertical="center"/>
    </xf>
    <xf numFmtId="2" fontId="38" fillId="26" borderId="32" xfId="0" applyNumberFormat="1" applyFont="1" applyFill="1" applyBorder="1" applyAlignment="1">
      <alignment horizontal="center" vertical="center"/>
    </xf>
    <xf numFmtId="2" fontId="38" fillId="26" borderId="0" xfId="0" applyNumberFormat="1" applyFont="1" applyFill="1" applyAlignment="1">
      <alignment horizontal="center" vertical="center"/>
    </xf>
    <xf numFmtId="2" fontId="38" fillId="26" borderId="39" xfId="0" applyNumberFormat="1" applyFont="1" applyFill="1" applyBorder="1" applyAlignment="1">
      <alignment horizontal="center" vertical="center"/>
    </xf>
    <xf numFmtId="2" fontId="38" fillId="26" borderId="33" xfId="0" applyNumberFormat="1" applyFont="1" applyFill="1" applyBorder="1" applyAlignment="1">
      <alignment horizontal="center" vertical="center"/>
    </xf>
    <xf numFmtId="0" fontId="54" fillId="27" borderId="34" xfId="0" applyFont="1" applyFill="1" applyBorder="1" applyAlignment="1">
      <alignment horizontal="center" vertical="center" wrapText="1"/>
    </xf>
    <xf numFmtId="0" fontId="54" fillId="27" borderId="35" xfId="0" applyFont="1" applyFill="1" applyBorder="1" applyAlignment="1">
      <alignment horizontal="center" vertical="center" wrapText="1"/>
    </xf>
    <xf numFmtId="0" fontId="54" fillId="27" borderId="32" xfId="0" applyFont="1" applyFill="1" applyBorder="1" applyAlignment="1">
      <alignment horizontal="center" vertical="center" wrapText="1"/>
    </xf>
    <xf numFmtId="0" fontId="54" fillId="27" borderId="0" xfId="0" applyFont="1" applyFill="1" applyAlignment="1">
      <alignment horizontal="center" vertical="center" wrapText="1"/>
    </xf>
    <xf numFmtId="0" fontId="54" fillId="27" borderId="39" xfId="0" applyFont="1" applyFill="1" applyBorder="1" applyAlignment="1">
      <alignment horizontal="center" vertical="center" wrapText="1"/>
    </xf>
    <xf numFmtId="0" fontId="54" fillId="27" borderId="33" xfId="0" applyFont="1" applyFill="1" applyBorder="1" applyAlignment="1">
      <alignment horizontal="center" vertical="center" wrapText="1"/>
    </xf>
    <xf numFmtId="43" fontId="67" fillId="0" borderId="17" xfId="46" applyFont="1" applyBorder="1" applyAlignment="1">
      <alignment horizontal="center" vertical="center" wrapText="1"/>
    </xf>
    <xf numFmtId="43" fontId="67" fillId="0" borderId="20" xfId="46" applyFont="1" applyBorder="1" applyAlignment="1">
      <alignment horizontal="center" vertical="center" wrapText="1"/>
    </xf>
    <xf numFmtId="43" fontId="67" fillId="0" borderId="37" xfId="46" applyFont="1" applyBorder="1" applyAlignment="1">
      <alignment horizontal="center" vertical="center" wrapText="1"/>
    </xf>
    <xf numFmtId="0" fontId="65" fillId="0" borderId="0" xfId="44" applyFont="1" applyAlignment="1">
      <alignment horizontal="center" vertical="center" wrapText="1"/>
    </xf>
    <xf numFmtId="43" fontId="67" fillId="0" borderId="17" xfId="77" applyFont="1" applyBorder="1" applyAlignment="1">
      <alignment horizontal="center" vertical="center" wrapText="1"/>
    </xf>
    <xf numFmtId="43" fontId="67" fillId="0" borderId="20" xfId="77" applyFont="1" applyBorder="1" applyAlignment="1">
      <alignment horizontal="center" vertical="center" wrapText="1"/>
    </xf>
    <xf numFmtId="43" fontId="67" fillId="0" borderId="37" xfId="77" applyFont="1" applyBorder="1" applyAlignment="1">
      <alignment horizontal="center" vertical="center" wrapText="1"/>
    </xf>
    <xf numFmtId="0" fontId="35" fillId="0" borderId="19" xfId="0" applyFont="1" applyBorder="1" applyAlignment="1">
      <alignment horizontal="center" vertical="top"/>
    </xf>
  </cellXfs>
  <cellStyles count="8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1 2" xfId="67" xr:uid="{00000000-0005-0000-0000-000007000000}"/>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2 2" xfId="68" xr:uid="{00000000-0005-0000-0000-00000F000000}"/>
    <cellStyle name="60% - Accent3" xfId="15" builtinId="40" customBuiltin="1"/>
    <cellStyle name="60% - Accent4" xfId="16" builtinId="44" customBuiltin="1"/>
    <cellStyle name="60% - Accent4 2" xfId="69" xr:uid="{00000000-0005-0000-0000-000012000000}"/>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77" builtinId="3"/>
    <cellStyle name="Comma 2" xfId="46" xr:uid="{00000000-0005-0000-0000-00001E000000}"/>
    <cellStyle name="Comma 2 2" xfId="48" xr:uid="{00000000-0005-0000-0000-00001F000000}"/>
    <cellStyle name="Currency" xfId="54" builtinId="4"/>
    <cellStyle name="Currency 2" xfId="50" xr:uid="{00000000-0005-0000-0000-000021000000}"/>
    <cellStyle name="Currency 3" xfId="73" xr:uid="{00000000-0005-0000-0000-000022000000}"/>
    <cellStyle name="Currency 4" xfId="64" xr:uid="{00000000-0005-0000-0000-000023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75" xr:uid="{00000000-0005-0000-0000-00002A000000}"/>
    <cellStyle name="Input" xfId="34" builtinId="20" customBuiltin="1"/>
    <cellStyle name="Linked Cell" xfId="35" builtinId="24" customBuiltin="1"/>
    <cellStyle name="Neutral" xfId="36" builtinId="28" customBuiltin="1"/>
    <cellStyle name="Normal" xfId="0" builtinId="0"/>
    <cellStyle name="Normal 10" xfId="62" xr:uid="{00000000-0005-0000-0000-00002F000000}"/>
    <cellStyle name="Normal 11" xfId="63" xr:uid="{00000000-0005-0000-0000-000030000000}"/>
    <cellStyle name="Normal 12" xfId="66" xr:uid="{00000000-0005-0000-0000-000031000000}"/>
    <cellStyle name="Normal 13" xfId="70" xr:uid="{00000000-0005-0000-0000-000032000000}"/>
    <cellStyle name="Normal 14" xfId="71" xr:uid="{00000000-0005-0000-0000-000033000000}"/>
    <cellStyle name="Normal 15" xfId="76" xr:uid="{00000000-0005-0000-0000-000034000000}"/>
    <cellStyle name="Normal 16" xfId="79" xr:uid="{8706ACB0-48CF-4D2F-8339-F37AB8FEB163}"/>
    <cellStyle name="Normal 2" xfId="44" xr:uid="{00000000-0005-0000-0000-000035000000}"/>
    <cellStyle name="Normal 2 2" xfId="47" xr:uid="{00000000-0005-0000-0000-000036000000}"/>
    <cellStyle name="Normal 2 3" xfId="45" xr:uid="{00000000-0005-0000-0000-000037000000}"/>
    <cellStyle name="Normal 2 3 2" xfId="52" xr:uid="{00000000-0005-0000-0000-000038000000}"/>
    <cellStyle name="Normal 3" xfId="37" xr:uid="{00000000-0005-0000-0000-000039000000}"/>
    <cellStyle name="Normal 4" xfId="43" xr:uid="{00000000-0005-0000-0000-00003A000000}"/>
    <cellStyle name="Normal 4 2" xfId="53" xr:uid="{00000000-0005-0000-0000-00003B000000}"/>
    <cellStyle name="Normal 4 3" xfId="51" xr:uid="{00000000-0005-0000-0000-00003C000000}"/>
    <cellStyle name="Normal 5" xfId="49" xr:uid="{00000000-0005-0000-0000-00003D000000}"/>
    <cellStyle name="Normal 6" xfId="56" xr:uid="{00000000-0005-0000-0000-00003E000000}"/>
    <cellStyle name="Normal 7" xfId="57" xr:uid="{00000000-0005-0000-0000-00003F000000}"/>
    <cellStyle name="Normal 8" xfId="58" xr:uid="{00000000-0005-0000-0000-000040000000}"/>
    <cellStyle name="Normal 9" xfId="59" xr:uid="{00000000-0005-0000-0000-000041000000}"/>
    <cellStyle name="Note" xfId="38" builtinId="10" customBuiltin="1"/>
    <cellStyle name="Note 10 2 10 2 2 4 2 2 2 2 2 2 2 2 2 2" xfId="65" xr:uid="{00000000-0005-0000-0000-000043000000}"/>
    <cellStyle name="Note 2" xfId="61" xr:uid="{00000000-0005-0000-0000-000044000000}"/>
    <cellStyle name="Note 2 24" xfId="72" xr:uid="{00000000-0005-0000-0000-000045000000}"/>
    <cellStyle name="Output" xfId="39" builtinId="21" customBuiltin="1"/>
    <cellStyle name="Output 2" xfId="74" xr:uid="{00000000-0005-0000-0000-000047000000}"/>
    <cellStyle name="Percent" xfId="55" builtinId="5"/>
    <cellStyle name="Percent 2" xfId="78" xr:uid="{99B0FF4B-C6F6-4804-9440-EDEB771A25A5}"/>
    <cellStyle name="Style 1" xfId="60" xr:uid="{00000000-0005-0000-0000-000049000000}"/>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F3F9BF"/>
      <color rgb="FFFFFF66"/>
      <color rgb="FFF4910C"/>
      <color rgb="FFEDB951"/>
      <color rgb="FFF5C337"/>
      <color rgb="FFFF9966"/>
      <color rgb="FFE9E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76279</xdr:colOff>
      <xdr:row>0</xdr:row>
      <xdr:rowOff>124812</xdr:rowOff>
    </xdr:from>
    <xdr:to>
      <xdr:col>1</xdr:col>
      <xdr:colOff>1017206</xdr:colOff>
      <xdr:row>3</xdr:row>
      <xdr:rowOff>59370</xdr:rowOff>
    </xdr:to>
    <xdr:pic>
      <xdr:nvPicPr>
        <xdr:cNvPr id="2" name="Picture 1">
          <a:extLst>
            <a:ext uri="{FF2B5EF4-FFF2-40B4-BE49-F238E27FC236}">
              <a16:creationId xmlns:a16="http://schemas.microsoft.com/office/drawing/2014/main" id="{2CD84B68-FD14-4F8F-A1A4-2B7F81356D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79" y="124812"/>
          <a:ext cx="1578117" cy="5060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DCU108"/>
  <sheetViews>
    <sheetView tabSelected="1" zoomScale="60" zoomScaleNormal="60" zoomScaleSheetLayoutView="80" workbookViewId="0">
      <pane ySplit="5" topLeftCell="A6" activePane="bottomLeft" state="frozen"/>
      <selection pane="bottomLeft" activeCell="C1" sqref="C1:M2"/>
    </sheetView>
  </sheetViews>
  <sheetFormatPr defaultColWidth="9.6640625" defaultRowHeight="15.75" x14ac:dyDescent="0.2"/>
  <cols>
    <col min="1" max="1" width="7.44140625" style="6" customWidth="1"/>
    <col min="2" max="2" width="12.44140625" style="6" customWidth="1"/>
    <col min="3" max="3" width="14.77734375" style="6" customWidth="1"/>
    <col min="4" max="4" width="61.77734375" style="67" customWidth="1"/>
    <col min="5" max="5" width="8.77734375" style="131" customWidth="1"/>
    <col min="6" max="6" width="8.77734375" style="20" customWidth="1"/>
    <col min="7" max="7" width="8.77734375" style="131" customWidth="1"/>
    <col min="8" max="8" width="8.77734375" style="6" customWidth="1"/>
    <col min="9" max="11" width="11.77734375" style="6" customWidth="1"/>
    <col min="12" max="13" width="11.77734375" style="135" customWidth="1"/>
    <col min="14" max="14" width="11.77734375" style="138" customWidth="1"/>
    <col min="15" max="15" width="11.77734375" style="67" customWidth="1"/>
    <col min="16" max="16" width="14.77734375" style="67" customWidth="1"/>
    <col min="17" max="17" width="2.5546875" style="64" customWidth="1"/>
    <col min="18" max="22" width="9.77734375" style="64" customWidth="1"/>
    <col min="23" max="23" width="10.33203125" style="64" bestFit="1" customWidth="1"/>
    <col min="24" max="16384" width="9.6640625" style="64"/>
  </cols>
  <sheetData>
    <row r="1" spans="1:2803" ht="15" customHeight="1" x14ac:dyDescent="0.2">
      <c r="A1" s="290"/>
      <c r="B1" s="291"/>
      <c r="C1" s="296" t="s">
        <v>180</v>
      </c>
      <c r="D1" s="297"/>
      <c r="E1" s="297"/>
      <c r="F1" s="297"/>
      <c r="G1" s="297"/>
      <c r="H1" s="297"/>
      <c r="I1" s="297"/>
      <c r="J1" s="297"/>
      <c r="K1" s="297"/>
      <c r="L1" s="297"/>
      <c r="M1" s="297"/>
      <c r="N1" s="281" t="s">
        <v>253</v>
      </c>
      <c r="O1" s="282"/>
      <c r="P1" s="283"/>
    </row>
    <row r="2" spans="1:2803" ht="15" customHeight="1" thickBot="1" x14ac:dyDescent="0.25">
      <c r="A2" s="292"/>
      <c r="B2" s="293"/>
      <c r="C2" s="298"/>
      <c r="D2" s="299"/>
      <c r="E2" s="299"/>
      <c r="F2" s="299"/>
      <c r="G2" s="299"/>
      <c r="H2" s="299"/>
      <c r="I2" s="299"/>
      <c r="J2" s="299"/>
      <c r="K2" s="299"/>
      <c r="L2" s="299"/>
      <c r="M2" s="299"/>
      <c r="N2" s="284"/>
      <c r="O2" s="285"/>
      <c r="P2" s="286"/>
    </row>
    <row r="3" spans="1:2803" ht="15" customHeight="1" x14ac:dyDescent="0.2">
      <c r="A3" s="292"/>
      <c r="B3" s="293"/>
      <c r="C3" s="296" t="s">
        <v>181</v>
      </c>
      <c r="D3" s="297"/>
      <c r="E3" s="297"/>
      <c r="F3" s="297"/>
      <c r="G3" s="297"/>
      <c r="H3" s="297"/>
      <c r="I3" s="297"/>
      <c r="J3" s="297"/>
      <c r="K3" s="297"/>
      <c r="L3" s="297"/>
      <c r="M3" s="297"/>
      <c r="N3" s="284"/>
      <c r="O3" s="285"/>
      <c r="P3" s="286"/>
    </row>
    <row r="4" spans="1:2803" ht="15" customHeight="1" thickBot="1" x14ac:dyDescent="0.25">
      <c r="A4" s="294"/>
      <c r="B4" s="295"/>
      <c r="C4" s="300"/>
      <c r="D4" s="301"/>
      <c r="E4" s="301"/>
      <c r="F4" s="301"/>
      <c r="G4" s="301"/>
      <c r="H4" s="301"/>
      <c r="I4" s="301"/>
      <c r="J4" s="301"/>
      <c r="K4" s="301"/>
      <c r="L4" s="301"/>
      <c r="M4" s="301"/>
      <c r="N4" s="287"/>
      <c r="O4" s="288"/>
      <c r="P4" s="289"/>
    </row>
    <row r="5" spans="1:2803" s="74" customFormat="1" ht="48" thickBot="1" x14ac:dyDescent="0.25">
      <c r="A5" s="158" t="s">
        <v>0</v>
      </c>
      <c r="B5" s="159" t="s">
        <v>1</v>
      </c>
      <c r="C5" s="159" t="s">
        <v>2</v>
      </c>
      <c r="D5" s="160" t="s">
        <v>3</v>
      </c>
      <c r="E5" s="161" t="s">
        <v>4</v>
      </c>
      <c r="F5" s="160" t="s">
        <v>5</v>
      </c>
      <c r="G5" s="161" t="s">
        <v>6</v>
      </c>
      <c r="H5" s="162" t="s">
        <v>7</v>
      </c>
      <c r="I5" s="162" t="s">
        <v>112</v>
      </c>
      <c r="J5" s="162" t="s">
        <v>115</v>
      </c>
      <c r="K5" s="162" t="s">
        <v>113</v>
      </c>
      <c r="L5" s="163" t="s">
        <v>114</v>
      </c>
      <c r="M5" s="163" t="s">
        <v>116</v>
      </c>
      <c r="N5" s="163" t="s">
        <v>117</v>
      </c>
      <c r="O5" s="164" t="s">
        <v>118</v>
      </c>
      <c r="P5" s="164" t="s">
        <v>8</v>
      </c>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c r="DCR5" s="64"/>
      <c r="DCS5" s="64"/>
      <c r="DCT5" s="64"/>
      <c r="DCU5" s="64"/>
    </row>
    <row r="6" spans="1:2803" s="120" customFormat="1" x14ac:dyDescent="0.2">
      <c r="A6" s="149"/>
      <c r="B6" s="150"/>
      <c r="C6" s="165">
        <v>10000</v>
      </c>
      <c r="D6" s="151" t="s">
        <v>9</v>
      </c>
      <c r="E6" s="152"/>
      <c r="F6" s="153"/>
      <c r="G6" s="152"/>
      <c r="H6" s="150"/>
      <c r="I6" s="150"/>
      <c r="J6" s="150"/>
      <c r="K6" s="150"/>
      <c r="L6" s="154"/>
      <c r="M6" s="154"/>
      <c r="N6" s="155"/>
      <c r="O6" s="156"/>
      <c r="P6" s="157"/>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c r="DCR6" s="64"/>
      <c r="DCS6" s="64"/>
      <c r="DCT6" s="64"/>
      <c r="DCU6" s="64"/>
    </row>
    <row r="7" spans="1:2803" s="120" customFormat="1" ht="20.100000000000001" customHeight="1" x14ac:dyDescent="0.2">
      <c r="A7" s="125">
        <f>IF(H7&lt;&gt;"",1+MAX(A1:A6),"")</f>
        <v>1</v>
      </c>
      <c r="B7" s="6"/>
      <c r="C7" s="6"/>
      <c r="D7" s="42" t="s">
        <v>10</v>
      </c>
      <c r="E7" s="263">
        <v>1</v>
      </c>
      <c r="F7" s="264">
        <v>0</v>
      </c>
      <c r="G7" s="263">
        <f t="shared" ref="G7:G12" si="0">E7+(E7*F7)</f>
        <v>1</v>
      </c>
      <c r="H7" s="6" t="s">
        <v>11</v>
      </c>
      <c r="I7" s="176">
        <v>0</v>
      </c>
      <c r="J7" s="3">
        <f t="shared" ref="J7:J12" si="1">I7*G7</f>
        <v>0</v>
      </c>
      <c r="K7" s="134">
        <v>0</v>
      </c>
      <c r="L7" s="134">
        <f t="shared" ref="L7:L12" si="2">K7*J7</f>
        <v>0</v>
      </c>
      <c r="M7" s="134">
        <v>0</v>
      </c>
      <c r="N7" s="137">
        <f t="shared" ref="N7:N12" si="3">M7*G7</f>
        <v>0</v>
      </c>
      <c r="O7" s="265">
        <f t="shared" ref="O7:O12" si="4">L7+N7</f>
        <v>0</v>
      </c>
      <c r="P7" s="129"/>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c r="DCR7" s="64"/>
      <c r="DCS7" s="64"/>
      <c r="DCT7" s="64"/>
      <c r="DCU7" s="64"/>
    </row>
    <row r="8" spans="1:2803" s="120" customFormat="1" ht="20.100000000000001" customHeight="1" x14ac:dyDescent="0.2">
      <c r="A8" s="125">
        <f>IF(H8&lt;&gt;"",1+MAX(A2:A7),"")</f>
        <v>2</v>
      </c>
      <c r="B8" s="6"/>
      <c r="C8" s="6"/>
      <c r="D8" s="42" t="s">
        <v>12</v>
      </c>
      <c r="E8" s="263">
        <v>1</v>
      </c>
      <c r="F8" s="264">
        <v>0</v>
      </c>
      <c r="G8" s="263">
        <f t="shared" si="0"/>
        <v>1</v>
      </c>
      <c r="H8" s="6" t="s">
        <v>11</v>
      </c>
      <c r="I8" s="176">
        <v>0</v>
      </c>
      <c r="J8" s="3">
        <f t="shared" si="1"/>
        <v>0</v>
      </c>
      <c r="K8" s="134">
        <v>0</v>
      </c>
      <c r="L8" s="134">
        <f t="shared" si="2"/>
        <v>0</v>
      </c>
      <c r="M8" s="134">
        <v>0</v>
      </c>
      <c r="N8" s="137">
        <f t="shared" si="3"/>
        <v>0</v>
      </c>
      <c r="O8" s="265">
        <f t="shared" si="4"/>
        <v>0</v>
      </c>
      <c r="P8" s="129"/>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c r="DCR8" s="64"/>
      <c r="DCS8" s="64"/>
      <c r="DCT8" s="64"/>
      <c r="DCU8" s="64"/>
    </row>
    <row r="9" spans="1:2803" s="120" customFormat="1" ht="20.100000000000001" customHeight="1" x14ac:dyDescent="0.2">
      <c r="A9" s="125">
        <f>IF(H9&lt;&gt;"",1+MAX(A3:A8),"")</f>
        <v>3</v>
      </c>
      <c r="B9" s="6"/>
      <c r="C9" s="6"/>
      <c r="D9" s="42" t="s">
        <v>13</v>
      </c>
      <c r="E9" s="263">
        <v>1</v>
      </c>
      <c r="F9" s="264">
        <v>0</v>
      </c>
      <c r="G9" s="263">
        <f t="shared" si="0"/>
        <v>1</v>
      </c>
      <c r="H9" s="6" t="s">
        <v>11</v>
      </c>
      <c r="I9" s="176">
        <v>0</v>
      </c>
      <c r="J9" s="3">
        <f t="shared" si="1"/>
        <v>0</v>
      </c>
      <c r="K9" s="134">
        <v>0</v>
      </c>
      <c r="L9" s="134">
        <f t="shared" si="2"/>
        <v>0</v>
      </c>
      <c r="M9" s="134">
        <v>0</v>
      </c>
      <c r="N9" s="137">
        <f t="shared" si="3"/>
        <v>0</v>
      </c>
      <c r="O9" s="265">
        <f t="shared" si="4"/>
        <v>0</v>
      </c>
      <c r="P9" s="129"/>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c r="BGL9" s="64"/>
      <c r="BGM9" s="64"/>
      <c r="BGN9" s="64"/>
      <c r="BGO9" s="64"/>
      <c r="BGP9" s="64"/>
      <c r="BGQ9" s="64"/>
      <c r="BGR9" s="64"/>
      <c r="BGS9" s="64"/>
      <c r="BGT9" s="64"/>
      <c r="BGU9" s="64"/>
      <c r="BGV9" s="64"/>
      <c r="BGW9" s="64"/>
      <c r="BGX9" s="64"/>
      <c r="BGY9" s="64"/>
      <c r="BGZ9" s="64"/>
      <c r="BHA9" s="64"/>
      <c r="BHB9" s="64"/>
      <c r="BHC9" s="64"/>
      <c r="BHD9" s="64"/>
      <c r="BHE9" s="64"/>
      <c r="BHF9" s="64"/>
      <c r="BHG9" s="64"/>
      <c r="BHH9" s="64"/>
      <c r="BHI9" s="64"/>
      <c r="BHJ9" s="64"/>
      <c r="BHK9" s="64"/>
      <c r="BHL9" s="64"/>
      <c r="BHM9" s="64"/>
      <c r="BHN9" s="64"/>
      <c r="BHO9" s="64"/>
      <c r="BHP9" s="64"/>
      <c r="BHQ9" s="64"/>
      <c r="BHR9" s="64"/>
      <c r="BHS9" s="64"/>
      <c r="BHT9" s="64"/>
      <c r="BHU9" s="64"/>
      <c r="BHV9" s="64"/>
      <c r="BHW9" s="64"/>
      <c r="BHX9" s="64"/>
      <c r="BHY9" s="64"/>
      <c r="BHZ9" s="64"/>
      <c r="BIA9" s="64"/>
      <c r="BIB9" s="64"/>
      <c r="BIC9" s="64"/>
      <c r="BID9" s="64"/>
      <c r="BIE9" s="64"/>
      <c r="BIF9" s="64"/>
      <c r="BIG9" s="64"/>
      <c r="BIH9" s="64"/>
      <c r="BII9" s="64"/>
      <c r="BIJ9" s="64"/>
      <c r="BIK9" s="64"/>
      <c r="BIL9" s="64"/>
      <c r="BIM9" s="64"/>
      <c r="BIN9" s="64"/>
      <c r="BIO9" s="64"/>
      <c r="BIP9" s="64"/>
      <c r="BIQ9" s="64"/>
      <c r="BIR9" s="64"/>
      <c r="BIS9" s="64"/>
      <c r="BIT9" s="64"/>
      <c r="BIU9" s="64"/>
      <c r="BIV9" s="64"/>
      <c r="BIW9" s="64"/>
      <c r="BIX9" s="64"/>
      <c r="BIY9" s="64"/>
      <c r="BIZ9" s="64"/>
      <c r="BJA9" s="64"/>
      <c r="BJB9" s="64"/>
      <c r="BJC9" s="64"/>
      <c r="BJD9" s="64"/>
      <c r="BJE9" s="64"/>
      <c r="BJF9" s="64"/>
      <c r="BJG9" s="64"/>
      <c r="BJH9" s="64"/>
      <c r="BJI9" s="64"/>
      <c r="BJJ9" s="64"/>
      <c r="BJK9" s="64"/>
      <c r="BJL9" s="64"/>
      <c r="BJM9" s="64"/>
      <c r="BJN9" s="64"/>
      <c r="BJO9" s="64"/>
      <c r="BJP9" s="64"/>
      <c r="BJQ9" s="64"/>
      <c r="BJR9" s="64"/>
      <c r="BJS9" s="64"/>
      <c r="BJT9" s="64"/>
      <c r="BJU9" s="64"/>
      <c r="BJV9" s="64"/>
      <c r="BJW9" s="64"/>
      <c r="BJX9" s="64"/>
      <c r="BJY9" s="64"/>
      <c r="BJZ9" s="64"/>
      <c r="BKA9" s="64"/>
      <c r="BKB9" s="64"/>
      <c r="BKC9" s="64"/>
      <c r="BKD9" s="64"/>
      <c r="BKE9" s="64"/>
      <c r="BKF9" s="64"/>
      <c r="BKG9" s="64"/>
      <c r="BKH9" s="64"/>
      <c r="BKI9" s="64"/>
      <c r="BKJ9" s="64"/>
      <c r="BKK9" s="64"/>
      <c r="BKL9" s="64"/>
      <c r="BKM9" s="64"/>
      <c r="BKN9" s="64"/>
      <c r="BKO9" s="64"/>
      <c r="BKP9" s="64"/>
      <c r="BKQ9" s="64"/>
      <c r="BKR9" s="64"/>
      <c r="BKS9" s="64"/>
      <c r="BKT9" s="64"/>
      <c r="BKU9" s="64"/>
      <c r="BKV9" s="64"/>
      <c r="BKW9" s="64"/>
      <c r="BKX9" s="64"/>
      <c r="BKY9" s="64"/>
      <c r="BKZ9" s="64"/>
      <c r="BLA9" s="64"/>
      <c r="BLB9" s="64"/>
      <c r="BLC9" s="64"/>
      <c r="BLD9" s="64"/>
      <c r="BLE9" s="64"/>
      <c r="BLF9" s="64"/>
      <c r="BLG9" s="64"/>
      <c r="BLH9" s="64"/>
      <c r="BLI9" s="64"/>
      <c r="BLJ9" s="64"/>
      <c r="BLK9" s="64"/>
      <c r="BLL9" s="64"/>
      <c r="BLM9" s="64"/>
      <c r="BLN9" s="64"/>
      <c r="BLO9" s="64"/>
      <c r="BLP9" s="64"/>
      <c r="BLQ9" s="64"/>
      <c r="BLR9" s="64"/>
      <c r="BLS9" s="64"/>
      <c r="BLT9" s="64"/>
      <c r="BLU9" s="64"/>
      <c r="BLV9" s="64"/>
      <c r="BLW9" s="64"/>
      <c r="BLX9" s="64"/>
      <c r="BLY9" s="64"/>
      <c r="BLZ9" s="64"/>
      <c r="BMA9" s="64"/>
      <c r="BMB9" s="64"/>
      <c r="BMC9" s="64"/>
      <c r="BMD9" s="64"/>
      <c r="BME9" s="64"/>
      <c r="BMF9" s="64"/>
      <c r="BMG9" s="64"/>
      <c r="BMH9" s="64"/>
      <c r="BMI9" s="64"/>
      <c r="BMJ9" s="64"/>
      <c r="BMK9" s="64"/>
      <c r="BML9" s="64"/>
      <c r="BMM9" s="64"/>
      <c r="BMN9" s="64"/>
      <c r="BMO9" s="64"/>
      <c r="BMP9" s="64"/>
      <c r="BMQ9" s="64"/>
      <c r="BMR9" s="64"/>
      <c r="BMS9" s="64"/>
      <c r="BMT9" s="64"/>
      <c r="BMU9" s="64"/>
      <c r="BMV9" s="64"/>
      <c r="BMW9" s="64"/>
      <c r="BMX9" s="64"/>
      <c r="BMY9" s="64"/>
      <c r="BMZ9" s="64"/>
      <c r="BNA9" s="64"/>
      <c r="BNB9" s="64"/>
      <c r="BNC9" s="64"/>
      <c r="BND9" s="64"/>
      <c r="BNE9" s="64"/>
      <c r="BNF9" s="64"/>
      <c r="BNG9" s="64"/>
      <c r="BNH9" s="64"/>
      <c r="BNI9" s="64"/>
      <c r="BNJ9" s="64"/>
      <c r="BNK9" s="64"/>
      <c r="BNL9" s="64"/>
      <c r="BNM9" s="64"/>
      <c r="BNN9" s="64"/>
      <c r="BNO9" s="64"/>
      <c r="BNP9" s="64"/>
      <c r="BNQ9" s="64"/>
      <c r="BNR9" s="64"/>
      <c r="BNS9" s="64"/>
      <c r="BNT9" s="64"/>
      <c r="BNU9" s="64"/>
      <c r="BNV9" s="64"/>
      <c r="BNW9" s="64"/>
      <c r="BNX9" s="64"/>
      <c r="BNY9" s="64"/>
      <c r="BNZ9" s="64"/>
      <c r="BOA9" s="64"/>
      <c r="BOB9" s="64"/>
      <c r="BOC9" s="64"/>
      <c r="BOD9" s="64"/>
      <c r="BOE9" s="64"/>
      <c r="BOF9" s="64"/>
      <c r="BOG9" s="64"/>
      <c r="BOH9" s="64"/>
      <c r="BOI9" s="64"/>
      <c r="BOJ9" s="64"/>
      <c r="BOK9" s="64"/>
      <c r="BOL9" s="64"/>
      <c r="BOM9" s="64"/>
      <c r="BON9" s="64"/>
      <c r="BOO9" s="64"/>
      <c r="BOP9" s="64"/>
      <c r="BOQ9" s="64"/>
      <c r="BOR9" s="64"/>
      <c r="BOS9" s="64"/>
      <c r="BOT9" s="64"/>
      <c r="BOU9" s="64"/>
      <c r="BOV9" s="64"/>
      <c r="BOW9" s="64"/>
      <c r="BOX9" s="64"/>
      <c r="BOY9" s="64"/>
      <c r="BOZ9" s="64"/>
      <c r="BPA9" s="64"/>
      <c r="BPB9" s="64"/>
      <c r="BPC9" s="64"/>
      <c r="BPD9" s="64"/>
      <c r="BPE9" s="64"/>
      <c r="BPF9" s="64"/>
      <c r="BPG9" s="64"/>
      <c r="BPH9" s="64"/>
      <c r="BPI9" s="64"/>
      <c r="BPJ9" s="64"/>
      <c r="BPK9" s="64"/>
      <c r="BPL9" s="64"/>
      <c r="BPM9" s="64"/>
      <c r="BPN9" s="64"/>
      <c r="BPO9" s="64"/>
      <c r="BPP9" s="64"/>
      <c r="BPQ9" s="64"/>
      <c r="BPR9" s="64"/>
      <c r="BPS9" s="64"/>
      <c r="BPT9" s="64"/>
      <c r="BPU9" s="64"/>
      <c r="BPV9" s="64"/>
      <c r="BPW9" s="64"/>
      <c r="BPX9" s="64"/>
      <c r="BPY9" s="64"/>
      <c r="BPZ9" s="64"/>
      <c r="BQA9" s="64"/>
      <c r="BQB9" s="64"/>
      <c r="BQC9" s="64"/>
      <c r="BQD9" s="64"/>
      <c r="BQE9" s="64"/>
      <c r="BQF9" s="64"/>
      <c r="BQG9" s="64"/>
      <c r="BQH9" s="64"/>
      <c r="BQI9" s="64"/>
      <c r="BQJ9" s="64"/>
      <c r="BQK9" s="64"/>
      <c r="BQL9" s="64"/>
      <c r="BQM9" s="64"/>
      <c r="BQN9" s="64"/>
      <c r="BQO9" s="64"/>
      <c r="BQP9" s="64"/>
      <c r="BQQ9" s="64"/>
      <c r="BQR9" s="64"/>
      <c r="BQS9" s="64"/>
      <c r="BQT9" s="64"/>
      <c r="BQU9" s="64"/>
      <c r="BQV9" s="64"/>
      <c r="BQW9" s="64"/>
      <c r="BQX9" s="64"/>
      <c r="BQY9" s="64"/>
      <c r="BQZ9" s="64"/>
      <c r="BRA9" s="64"/>
      <c r="BRB9" s="64"/>
      <c r="BRC9" s="64"/>
      <c r="BRD9" s="64"/>
      <c r="BRE9" s="64"/>
      <c r="BRF9" s="64"/>
      <c r="BRG9" s="64"/>
      <c r="BRH9" s="64"/>
      <c r="BRI9" s="64"/>
      <c r="BRJ9" s="64"/>
      <c r="BRK9" s="64"/>
      <c r="BRL9" s="64"/>
      <c r="BRM9" s="64"/>
      <c r="BRN9" s="64"/>
      <c r="BRO9" s="64"/>
      <c r="BRP9" s="64"/>
      <c r="BRQ9" s="64"/>
      <c r="BRR9" s="64"/>
      <c r="BRS9" s="64"/>
      <c r="BRT9" s="64"/>
      <c r="BRU9" s="64"/>
      <c r="BRV9" s="64"/>
      <c r="BRW9" s="64"/>
      <c r="BRX9" s="64"/>
      <c r="BRY9" s="64"/>
      <c r="BRZ9" s="64"/>
      <c r="BSA9" s="64"/>
      <c r="BSB9" s="64"/>
      <c r="BSC9" s="64"/>
      <c r="BSD9" s="64"/>
      <c r="BSE9" s="64"/>
      <c r="BSF9" s="64"/>
      <c r="BSG9" s="64"/>
      <c r="BSH9" s="64"/>
      <c r="BSI9" s="64"/>
      <c r="BSJ9" s="64"/>
      <c r="BSK9" s="64"/>
      <c r="BSL9" s="64"/>
      <c r="BSM9" s="64"/>
      <c r="BSN9" s="64"/>
      <c r="BSO9" s="64"/>
      <c r="BSP9" s="64"/>
      <c r="BSQ9" s="64"/>
      <c r="BSR9" s="64"/>
      <c r="BSS9" s="64"/>
      <c r="BST9" s="64"/>
      <c r="BSU9" s="64"/>
      <c r="BSV9" s="64"/>
      <c r="BSW9" s="64"/>
      <c r="BSX9" s="64"/>
      <c r="BSY9" s="64"/>
      <c r="BSZ9" s="64"/>
      <c r="BTA9" s="64"/>
      <c r="BTB9" s="64"/>
      <c r="BTC9" s="64"/>
      <c r="BTD9" s="64"/>
      <c r="BTE9" s="64"/>
      <c r="BTF9" s="64"/>
      <c r="BTG9" s="64"/>
      <c r="BTH9" s="64"/>
      <c r="BTI9" s="64"/>
      <c r="BTJ9" s="64"/>
      <c r="BTK9" s="64"/>
      <c r="BTL9" s="64"/>
      <c r="BTM9" s="64"/>
      <c r="BTN9" s="64"/>
      <c r="BTO9" s="64"/>
      <c r="BTP9" s="64"/>
      <c r="BTQ9" s="64"/>
      <c r="BTR9" s="64"/>
      <c r="BTS9" s="64"/>
      <c r="BTT9" s="64"/>
      <c r="BTU9" s="64"/>
      <c r="BTV9" s="64"/>
      <c r="BTW9" s="64"/>
      <c r="BTX9" s="64"/>
      <c r="BTY9" s="64"/>
      <c r="BTZ9" s="64"/>
      <c r="BUA9" s="64"/>
      <c r="BUB9" s="64"/>
      <c r="BUC9" s="64"/>
      <c r="BUD9" s="64"/>
      <c r="BUE9" s="64"/>
      <c r="BUF9" s="64"/>
      <c r="BUG9" s="64"/>
      <c r="BUH9" s="64"/>
      <c r="BUI9" s="64"/>
      <c r="BUJ9" s="64"/>
      <c r="BUK9" s="64"/>
      <c r="BUL9" s="64"/>
      <c r="BUM9" s="64"/>
      <c r="BUN9" s="64"/>
      <c r="BUO9" s="64"/>
      <c r="BUP9" s="64"/>
      <c r="BUQ9" s="64"/>
      <c r="BUR9" s="64"/>
      <c r="BUS9" s="64"/>
      <c r="BUT9" s="64"/>
      <c r="BUU9" s="64"/>
      <c r="BUV9" s="64"/>
      <c r="BUW9" s="64"/>
      <c r="BUX9" s="64"/>
      <c r="BUY9" s="64"/>
      <c r="BUZ9" s="64"/>
      <c r="BVA9" s="64"/>
      <c r="BVB9" s="64"/>
      <c r="BVC9" s="64"/>
      <c r="BVD9" s="64"/>
      <c r="BVE9" s="64"/>
      <c r="BVF9" s="64"/>
      <c r="BVG9" s="64"/>
      <c r="BVH9" s="64"/>
      <c r="BVI9" s="64"/>
      <c r="BVJ9" s="64"/>
      <c r="BVK9" s="64"/>
      <c r="BVL9" s="64"/>
      <c r="BVM9" s="64"/>
      <c r="BVN9" s="64"/>
      <c r="BVO9" s="64"/>
      <c r="BVP9" s="64"/>
      <c r="BVQ9" s="64"/>
      <c r="BVR9" s="64"/>
      <c r="BVS9" s="64"/>
      <c r="BVT9" s="64"/>
      <c r="BVU9" s="64"/>
      <c r="BVV9" s="64"/>
      <c r="BVW9" s="64"/>
      <c r="BVX9" s="64"/>
      <c r="BVY9" s="64"/>
      <c r="BVZ9" s="64"/>
      <c r="BWA9" s="64"/>
      <c r="BWB9" s="64"/>
      <c r="BWC9" s="64"/>
      <c r="BWD9" s="64"/>
      <c r="BWE9" s="64"/>
      <c r="BWF9" s="64"/>
      <c r="BWG9" s="64"/>
      <c r="BWH9" s="64"/>
      <c r="BWI9" s="64"/>
      <c r="BWJ9" s="64"/>
      <c r="BWK9" s="64"/>
      <c r="BWL9" s="64"/>
      <c r="BWM9" s="64"/>
      <c r="BWN9" s="64"/>
      <c r="BWO9" s="64"/>
      <c r="BWP9" s="64"/>
      <c r="BWQ9" s="64"/>
      <c r="BWR9" s="64"/>
      <c r="BWS9" s="64"/>
      <c r="BWT9" s="64"/>
      <c r="BWU9" s="64"/>
      <c r="BWV9" s="64"/>
      <c r="BWW9" s="64"/>
      <c r="BWX9" s="64"/>
      <c r="BWY9" s="64"/>
      <c r="BWZ9" s="64"/>
      <c r="BXA9" s="64"/>
      <c r="BXB9" s="64"/>
      <c r="BXC9" s="64"/>
      <c r="BXD9" s="64"/>
      <c r="BXE9" s="64"/>
      <c r="BXF9" s="64"/>
      <c r="BXG9" s="64"/>
      <c r="BXH9" s="64"/>
      <c r="BXI9" s="64"/>
      <c r="BXJ9" s="64"/>
      <c r="BXK9" s="64"/>
      <c r="BXL9" s="64"/>
      <c r="BXM9" s="64"/>
      <c r="BXN9" s="64"/>
      <c r="BXO9" s="64"/>
      <c r="BXP9" s="64"/>
      <c r="BXQ9" s="64"/>
      <c r="BXR9" s="64"/>
      <c r="BXS9" s="64"/>
      <c r="BXT9" s="64"/>
      <c r="BXU9" s="64"/>
      <c r="BXV9" s="64"/>
      <c r="BXW9" s="64"/>
      <c r="BXX9" s="64"/>
      <c r="BXY9" s="64"/>
      <c r="BXZ9" s="64"/>
      <c r="BYA9" s="64"/>
      <c r="BYB9" s="64"/>
      <c r="BYC9" s="64"/>
      <c r="BYD9" s="64"/>
      <c r="BYE9" s="64"/>
      <c r="BYF9" s="64"/>
      <c r="BYG9" s="64"/>
      <c r="BYH9" s="64"/>
      <c r="BYI9" s="64"/>
      <c r="BYJ9" s="64"/>
      <c r="BYK9" s="64"/>
      <c r="BYL9" s="64"/>
      <c r="BYM9" s="64"/>
      <c r="BYN9" s="64"/>
      <c r="BYO9" s="64"/>
      <c r="BYP9" s="64"/>
      <c r="BYQ9" s="64"/>
      <c r="BYR9" s="64"/>
      <c r="BYS9" s="64"/>
      <c r="BYT9" s="64"/>
      <c r="BYU9" s="64"/>
      <c r="BYV9" s="64"/>
      <c r="BYW9" s="64"/>
      <c r="BYX9" s="64"/>
      <c r="BYY9" s="64"/>
      <c r="BYZ9" s="64"/>
      <c r="BZA9" s="64"/>
      <c r="BZB9" s="64"/>
      <c r="BZC9" s="64"/>
      <c r="BZD9" s="64"/>
      <c r="BZE9" s="64"/>
      <c r="BZF9" s="64"/>
      <c r="BZG9" s="64"/>
      <c r="BZH9" s="64"/>
      <c r="BZI9" s="64"/>
      <c r="BZJ9" s="64"/>
      <c r="BZK9" s="64"/>
      <c r="BZL9" s="64"/>
      <c r="BZM9" s="64"/>
      <c r="BZN9" s="64"/>
      <c r="BZO9" s="64"/>
      <c r="BZP9" s="64"/>
      <c r="BZQ9" s="64"/>
      <c r="BZR9" s="64"/>
      <c r="BZS9" s="64"/>
      <c r="BZT9" s="64"/>
      <c r="BZU9" s="64"/>
      <c r="BZV9" s="64"/>
      <c r="BZW9" s="64"/>
      <c r="BZX9" s="64"/>
      <c r="BZY9" s="64"/>
      <c r="BZZ9" s="64"/>
      <c r="CAA9" s="64"/>
      <c r="CAB9" s="64"/>
      <c r="CAC9" s="64"/>
      <c r="CAD9" s="64"/>
      <c r="CAE9" s="64"/>
      <c r="CAF9" s="64"/>
      <c r="CAG9" s="64"/>
      <c r="CAH9" s="64"/>
      <c r="CAI9" s="64"/>
      <c r="CAJ9" s="64"/>
      <c r="CAK9" s="64"/>
      <c r="CAL9" s="64"/>
      <c r="CAM9" s="64"/>
      <c r="CAN9" s="64"/>
      <c r="CAO9" s="64"/>
      <c r="CAP9" s="64"/>
      <c r="CAQ9" s="64"/>
      <c r="CAR9" s="64"/>
      <c r="CAS9" s="64"/>
      <c r="CAT9" s="64"/>
      <c r="CAU9" s="64"/>
      <c r="CAV9" s="64"/>
      <c r="CAW9" s="64"/>
      <c r="CAX9" s="64"/>
      <c r="CAY9" s="64"/>
      <c r="CAZ9" s="64"/>
      <c r="CBA9" s="64"/>
      <c r="CBB9" s="64"/>
      <c r="CBC9" s="64"/>
      <c r="CBD9" s="64"/>
      <c r="CBE9" s="64"/>
      <c r="CBF9" s="64"/>
      <c r="CBG9" s="64"/>
      <c r="CBH9" s="64"/>
      <c r="CBI9" s="64"/>
      <c r="CBJ9" s="64"/>
      <c r="CBK9" s="64"/>
      <c r="CBL9" s="64"/>
      <c r="CBM9" s="64"/>
      <c r="CBN9" s="64"/>
      <c r="CBO9" s="64"/>
      <c r="CBP9" s="64"/>
      <c r="CBQ9" s="64"/>
      <c r="CBR9" s="64"/>
      <c r="CBS9" s="64"/>
      <c r="CBT9" s="64"/>
      <c r="CBU9" s="64"/>
      <c r="CBV9" s="64"/>
      <c r="CBW9" s="64"/>
      <c r="CBX9" s="64"/>
      <c r="CBY9" s="64"/>
      <c r="CBZ9" s="64"/>
      <c r="CCA9" s="64"/>
      <c r="CCB9" s="64"/>
      <c r="CCC9" s="64"/>
      <c r="CCD9" s="64"/>
      <c r="CCE9" s="64"/>
      <c r="CCF9" s="64"/>
      <c r="CCG9" s="64"/>
      <c r="CCH9" s="64"/>
      <c r="CCI9" s="64"/>
      <c r="CCJ9" s="64"/>
      <c r="CCK9" s="64"/>
      <c r="CCL9" s="64"/>
      <c r="CCM9" s="64"/>
      <c r="CCN9" s="64"/>
      <c r="CCO9" s="64"/>
      <c r="CCP9" s="64"/>
      <c r="CCQ9" s="64"/>
      <c r="CCR9" s="64"/>
      <c r="CCS9" s="64"/>
      <c r="CCT9" s="64"/>
      <c r="CCU9" s="64"/>
      <c r="CCV9" s="64"/>
      <c r="CCW9" s="64"/>
      <c r="CCX9" s="64"/>
      <c r="CCY9" s="64"/>
      <c r="CCZ9" s="64"/>
      <c r="CDA9" s="64"/>
      <c r="CDB9" s="64"/>
      <c r="CDC9" s="64"/>
      <c r="CDD9" s="64"/>
      <c r="CDE9" s="64"/>
      <c r="CDF9" s="64"/>
      <c r="CDG9" s="64"/>
      <c r="CDH9" s="64"/>
      <c r="CDI9" s="64"/>
      <c r="CDJ9" s="64"/>
      <c r="CDK9" s="64"/>
      <c r="CDL9" s="64"/>
      <c r="CDM9" s="64"/>
      <c r="CDN9" s="64"/>
      <c r="CDO9" s="64"/>
      <c r="CDP9" s="64"/>
      <c r="CDQ9" s="64"/>
      <c r="CDR9" s="64"/>
      <c r="CDS9" s="64"/>
      <c r="CDT9" s="64"/>
      <c r="CDU9" s="64"/>
      <c r="CDV9" s="64"/>
      <c r="CDW9" s="64"/>
      <c r="CDX9" s="64"/>
      <c r="CDY9" s="64"/>
      <c r="CDZ9" s="64"/>
      <c r="CEA9" s="64"/>
      <c r="CEB9" s="64"/>
      <c r="CEC9" s="64"/>
      <c r="CED9" s="64"/>
      <c r="CEE9" s="64"/>
      <c r="CEF9" s="64"/>
      <c r="CEG9" s="64"/>
      <c r="CEH9" s="64"/>
      <c r="CEI9" s="64"/>
      <c r="CEJ9" s="64"/>
      <c r="CEK9" s="64"/>
      <c r="CEL9" s="64"/>
      <c r="CEM9" s="64"/>
      <c r="CEN9" s="64"/>
      <c r="CEO9" s="64"/>
      <c r="CEP9" s="64"/>
      <c r="CEQ9" s="64"/>
      <c r="CER9" s="64"/>
      <c r="CES9" s="64"/>
      <c r="CET9" s="64"/>
      <c r="CEU9" s="64"/>
      <c r="CEV9" s="64"/>
      <c r="CEW9" s="64"/>
      <c r="CEX9" s="64"/>
      <c r="CEY9" s="64"/>
      <c r="CEZ9" s="64"/>
      <c r="CFA9" s="64"/>
      <c r="CFB9" s="64"/>
      <c r="CFC9" s="64"/>
      <c r="CFD9" s="64"/>
      <c r="CFE9" s="64"/>
      <c r="CFF9" s="64"/>
      <c r="CFG9" s="64"/>
      <c r="CFH9" s="64"/>
      <c r="CFI9" s="64"/>
      <c r="CFJ9" s="64"/>
      <c r="CFK9" s="64"/>
      <c r="CFL9" s="64"/>
      <c r="CFM9" s="64"/>
      <c r="CFN9" s="64"/>
      <c r="CFO9" s="64"/>
      <c r="CFP9" s="64"/>
      <c r="CFQ9" s="64"/>
      <c r="CFR9" s="64"/>
      <c r="CFS9" s="64"/>
      <c r="CFT9" s="64"/>
      <c r="CFU9" s="64"/>
      <c r="CFV9" s="64"/>
      <c r="CFW9" s="64"/>
      <c r="CFX9" s="64"/>
      <c r="CFY9" s="64"/>
      <c r="CFZ9" s="64"/>
      <c r="CGA9" s="64"/>
      <c r="CGB9" s="64"/>
      <c r="CGC9" s="64"/>
      <c r="CGD9" s="64"/>
      <c r="CGE9" s="64"/>
      <c r="CGF9" s="64"/>
      <c r="CGG9" s="64"/>
      <c r="CGH9" s="64"/>
      <c r="CGI9" s="64"/>
      <c r="CGJ9" s="64"/>
      <c r="CGK9" s="64"/>
      <c r="CGL9" s="64"/>
      <c r="CGM9" s="64"/>
      <c r="CGN9" s="64"/>
      <c r="CGO9" s="64"/>
      <c r="CGP9" s="64"/>
      <c r="CGQ9" s="64"/>
      <c r="CGR9" s="64"/>
      <c r="CGS9" s="64"/>
      <c r="CGT9" s="64"/>
      <c r="CGU9" s="64"/>
      <c r="CGV9" s="64"/>
      <c r="CGW9" s="64"/>
      <c r="CGX9" s="64"/>
      <c r="CGY9" s="64"/>
      <c r="CGZ9" s="64"/>
      <c r="CHA9" s="64"/>
      <c r="CHB9" s="64"/>
      <c r="CHC9" s="64"/>
      <c r="CHD9" s="64"/>
      <c r="CHE9" s="64"/>
      <c r="CHF9" s="64"/>
      <c r="CHG9" s="64"/>
      <c r="CHH9" s="64"/>
      <c r="CHI9" s="64"/>
      <c r="CHJ9" s="64"/>
      <c r="CHK9" s="64"/>
      <c r="CHL9" s="64"/>
      <c r="CHM9" s="64"/>
      <c r="CHN9" s="64"/>
      <c r="CHO9" s="64"/>
      <c r="CHP9" s="64"/>
      <c r="CHQ9" s="64"/>
      <c r="CHR9" s="64"/>
      <c r="CHS9" s="64"/>
      <c r="CHT9" s="64"/>
      <c r="CHU9" s="64"/>
      <c r="CHV9" s="64"/>
      <c r="CHW9" s="64"/>
      <c r="CHX9" s="64"/>
      <c r="CHY9" s="64"/>
      <c r="CHZ9" s="64"/>
      <c r="CIA9" s="64"/>
      <c r="CIB9" s="64"/>
      <c r="CIC9" s="64"/>
      <c r="CID9" s="64"/>
      <c r="CIE9" s="64"/>
      <c r="CIF9" s="64"/>
      <c r="CIG9" s="64"/>
      <c r="CIH9" s="64"/>
      <c r="CII9" s="64"/>
      <c r="CIJ9" s="64"/>
      <c r="CIK9" s="64"/>
      <c r="CIL9" s="64"/>
      <c r="CIM9" s="64"/>
      <c r="CIN9" s="64"/>
      <c r="CIO9" s="64"/>
      <c r="CIP9" s="64"/>
      <c r="CIQ9" s="64"/>
      <c r="CIR9" s="64"/>
      <c r="CIS9" s="64"/>
      <c r="CIT9" s="64"/>
      <c r="CIU9" s="64"/>
      <c r="CIV9" s="64"/>
      <c r="CIW9" s="64"/>
      <c r="CIX9" s="64"/>
      <c r="CIY9" s="64"/>
      <c r="CIZ9" s="64"/>
      <c r="CJA9" s="64"/>
      <c r="CJB9" s="64"/>
      <c r="CJC9" s="64"/>
      <c r="CJD9" s="64"/>
      <c r="CJE9" s="64"/>
      <c r="CJF9" s="64"/>
      <c r="CJG9" s="64"/>
      <c r="CJH9" s="64"/>
      <c r="CJI9" s="64"/>
      <c r="CJJ9" s="64"/>
      <c r="CJK9" s="64"/>
      <c r="CJL9" s="64"/>
      <c r="CJM9" s="64"/>
      <c r="CJN9" s="64"/>
      <c r="CJO9" s="64"/>
      <c r="CJP9" s="64"/>
      <c r="CJQ9" s="64"/>
      <c r="CJR9" s="64"/>
      <c r="CJS9" s="64"/>
      <c r="CJT9" s="64"/>
      <c r="CJU9" s="64"/>
      <c r="CJV9" s="64"/>
      <c r="CJW9" s="64"/>
      <c r="CJX9" s="64"/>
      <c r="CJY9" s="64"/>
      <c r="CJZ9" s="64"/>
      <c r="CKA9" s="64"/>
      <c r="CKB9" s="64"/>
      <c r="CKC9" s="64"/>
      <c r="CKD9" s="64"/>
      <c r="CKE9" s="64"/>
      <c r="CKF9" s="64"/>
      <c r="CKG9" s="64"/>
      <c r="CKH9" s="64"/>
      <c r="CKI9" s="64"/>
      <c r="CKJ9" s="64"/>
      <c r="CKK9" s="64"/>
      <c r="CKL9" s="64"/>
      <c r="CKM9" s="64"/>
      <c r="CKN9" s="64"/>
      <c r="CKO9" s="64"/>
      <c r="CKP9" s="64"/>
      <c r="CKQ9" s="64"/>
      <c r="CKR9" s="64"/>
      <c r="CKS9" s="64"/>
      <c r="CKT9" s="64"/>
      <c r="CKU9" s="64"/>
      <c r="CKV9" s="64"/>
      <c r="CKW9" s="64"/>
      <c r="CKX9" s="64"/>
      <c r="CKY9" s="64"/>
      <c r="CKZ9" s="64"/>
      <c r="CLA9" s="64"/>
      <c r="CLB9" s="64"/>
      <c r="CLC9" s="64"/>
      <c r="CLD9" s="64"/>
      <c r="CLE9" s="64"/>
      <c r="CLF9" s="64"/>
      <c r="CLG9" s="64"/>
      <c r="CLH9" s="64"/>
      <c r="CLI9" s="64"/>
      <c r="CLJ9" s="64"/>
      <c r="CLK9" s="64"/>
      <c r="CLL9" s="64"/>
      <c r="CLM9" s="64"/>
      <c r="CLN9" s="64"/>
      <c r="CLO9" s="64"/>
      <c r="CLP9" s="64"/>
      <c r="CLQ9" s="64"/>
      <c r="CLR9" s="64"/>
      <c r="CLS9" s="64"/>
      <c r="CLT9" s="64"/>
      <c r="CLU9" s="64"/>
      <c r="CLV9" s="64"/>
      <c r="CLW9" s="64"/>
      <c r="CLX9" s="64"/>
      <c r="CLY9" s="64"/>
      <c r="CLZ9" s="64"/>
      <c r="CMA9" s="64"/>
      <c r="CMB9" s="64"/>
      <c r="CMC9" s="64"/>
      <c r="CMD9" s="64"/>
      <c r="CME9" s="64"/>
      <c r="CMF9" s="64"/>
      <c r="CMG9" s="64"/>
      <c r="CMH9" s="64"/>
      <c r="CMI9" s="64"/>
      <c r="CMJ9" s="64"/>
      <c r="CMK9" s="64"/>
      <c r="CML9" s="64"/>
      <c r="CMM9" s="64"/>
      <c r="CMN9" s="64"/>
      <c r="CMO9" s="64"/>
      <c r="CMP9" s="64"/>
      <c r="CMQ9" s="64"/>
      <c r="CMR9" s="64"/>
      <c r="CMS9" s="64"/>
      <c r="CMT9" s="64"/>
      <c r="CMU9" s="64"/>
      <c r="CMV9" s="64"/>
      <c r="CMW9" s="64"/>
      <c r="CMX9" s="64"/>
      <c r="CMY9" s="64"/>
      <c r="CMZ9" s="64"/>
      <c r="CNA9" s="64"/>
      <c r="CNB9" s="64"/>
      <c r="CNC9" s="64"/>
      <c r="CND9" s="64"/>
      <c r="CNE9" s="64"/>
      <c r="CNF9" s="64"/>
      <c r="CNG9" s="64"/>
      <c r="CNH9" s="64"/>
      <c r="CNI9" s="64"/>
      <c r="CNJ9" s="64"/>
      <c r="CNK9" s="64"/>
      <c r="CNL9" s="64"/>
      <c r="CNM9" s="64"/>
      <c r="CNN9" s="64"/>
      <c r="CNO9" s="64"/>
      <c r="CNP9" s="64"/>
      <c r="CNQ9" s="64"/>
      <c r="CNR9" s="64"/>
      <c r="CNS9" s="64"/>
      <c r="CNT9" s="64"/>
      <c r="CNU9" s="64"/>
      <c r="CNV9" s="64"/>
      <c r="CNW9" s="64"/>
      <c r="CNX9" s="64"/>
      <c r="CNY9" s="64"/>
      <c r="CNZ9" s="64"/>
      <c r="COA9" s="64"/>
      <c r="COB9" s="64"/>
      <c r="COC9" s="64"/>
      <c r="COD9" s="64"/>
      <c r="COE9" s="64"/>
      <c r="COF9" s="64"/>
      <c r="COG9" s="64"/>
      <c r="COH9" s="64"/>
      <c r="COI9" s="64"/>
      <c r="COJ9" s="64"/>
      <c r="COK9" s="64"/>
      <c r="COL9" s="64"/>
      <c r="COM9" s="64"/>
      <c r="CON9" s="64"/>
      <c r="COO9" s="64"/>
      <c r="COP9" s="64"/>
      <c r="COQ9" s="64"/>
      <c r="COR9" s="64"/>
      <c r="COS9" s="64"/>
      <c r="COT9" s="64"/>
      <c r="COU9" s="64"/>
      <c r="COV9" s="64"/>
      <c r="COW9" s="64"/>
      <c r="COX9" s="64"/>
      <c r="COY9" s="64"/>
      <c r="COZ9" s="64"/>
      <c r="CPA9" s="64"/>
      <c r="CPB9" s="64"/>
      <c r="CPC9" s="64"/>
      <c r="CPD9" s="64"/>
      <c r="CPE9" s="64"/>
      <c r="CPF9" s="64"/>
      <c r="CPG9" s="64"/>
      <c r="CPH9" s="64"/>
      <c r="CPI9" s="64"/>
      <c r="CPJ9" s="64"/>
      <c r="CPK9" s="64"/>
      <c r="CPL9" s="64"/>
      <c r="CPM9" s="64"/>
      <c r="CPN9" s="64"/>
      <c r="CPO9" s="64"/>
      <c r="CPP9" s="64"/>
      <c r="CPQ9" s="64"/>
      <c r="CPR9" s="64"/>
      <c r="CPS9" s="64"/>
      <c r="CPT9" s="64"/>
      <c r="CPU9" s="64"/>
      <c r="CPV9" s="64"/>
      <c r="CPW9" s="64"/>
      <c r="CPX9" s="64"/>
      <c r="CPY9" s="64"/>
      <c r="CPZ9" s="64"/>
      <c r="CQA9" s="64"/>
      <c r="CQB9" s="64"/>
      <c r="CQC9" s="64"/>
      <c r="CQD9" s="64"/>
      <c r="CQE9" s="64"/>
      <c r="CQF9" s="64"/>
      <c r="CQG9" s="64"/>
      <c r="CQH9" s="64"/>
      <c r="CQI9" s="64"/>
      <c r="CQJ9" s="64"/>
      <c r="CQK9" s="64"/>
      <c r="CQL9" s="64"/>
      <c r="CQM9" s="64"/>
      <c r="CQN9" s="64"/>
      <c r="CQO9" s="64"/>
      <c r="CQP9" s="64"/>
      <c r="CQQ9" s="64"/>
      <c r="CQR9" s="64"/>
      <c r="CQS9" s="64"/>
      <c r="CQT9" s="64"/>
      <c r="CQU9" s="64"/>
      <c r="CQV9" s="64"/>
      <c r="CQW9" s="64"/>
      <c r="CQX9" s="64"/>
      <c r="CQY9" s="64"/>
      <c r="CQZ9" s="64"/>
      <c r="CRA9" s="64"/>
      <c r="CRB9" s="64"/>
      <c r="CRC9" s="64"/>
      <c r="CRD9" s="64"/>
      <c r="CRE9" s="64"/>
      <c r="CRF9" s="64"/>
      <c r="CRG9" s="64"/>
      <c r="CRH9" s="64"/>
      <c r="CRI9" s="64"/>
      <c r="CRJ9" s="64"/>
      <c r="CRK9" s="64"/>
      <c r="CRL9" s="64"/>
      <c r="CRM9" s="64"/>
      <c r="CRN9" s="64"/>
      <c r="CRO9" s="64"/>
      <c r="CRP9" s="64"/>
      <c r="CRQ9" s="64"/>
      <c r="CRR9" s="64"/>
      <c r="CRS9" s="64"/>
      <c r="CRT9" s="64"/>
      <c r="CRU9" s="64"/>
      <c r="CRV9" s="64"/>
      <c r="CRW9" s="64"/>
      <c r="CRX9" s="64"/>
      <c r="CRY9" s="64"/>
      <c r="CRZ9" s="64"/>
      <c r="CSA9" s="64"/>
      <c r="CSB9" s="64"/>
      <c r="CSC9" s="64"/>
      <c r="CSD9" s="64"/>
      <c r="CSE9" s="64"/>
      <c r="CSF9" s="64"/>
      <c r="CSG9" s="64"/>
      <c r="CSH9" s="64"/>
      <c r="CSI9" s="64"/>
      <c r="CSJ9" s="64"/>
      <c r="CSK9" s="64"/>
      <c r="CSL9" s="64"/>
      <c r="CSM9" s="64"/>
      <c r="CSN9" s="64"/>
      <c r="CSO9" s="64"/>
      <c r="CSP9" s="64"/>
      <c r="CSQ9" s="64"/>
      <c r="CSR9" s="64"/>
      <c r="CSS9" s="64"/>
      <c r="CST9" s="64"/>
      <c r="CSU9" s="64"/>
      <c r="CSV9" s="64"/>
      <c r="CSW9" s="64"/>
      <c r="CSX9" s="64"/>
      <c r="CSY9" s="64"/>
      <c r="CSZ9" s="64"/>
      <c r="CTA9" s="64"/>
      <c r="CTB9" s="64"/>
      <c r="CTC9" s="64"/>
      <c r="CTD9" s="64"/>
      <c r="CTE9" s="64"/>
      <c r="CTF9" s="64"/>
      <c r="CTG9" s="64"/>
      <c r="CTH9" s="64"/>
      <c r="CTI9" s="64"/>
      <c r="CTJ9" s="64"/>
      <c r="CTK9" s="64"/>
      <c r="CTL9" s="64"/>
      <c r="CTM9" s="64"/>
      <c r="CTN9" s="64"/>
      <c r="CTO9" s="64"/>
      <c r="CTP9" s="64"/>
      <c r="CTQ9" s="64"/>
      <c r="CTR9" s="64"/>
      <c r="CTS9" s="64"/>
      <c r="CTT9" s="64"/>
      <c r="CTU9" s="64"/>
      <c r="CTV9" s="64"/>
      <c r="CTW9" s="64"/>
      <c r="CTX9" s="64"/>
      <c r="CTY9" s="64"/>
      <c r="CTZ9" s="64"/>
      <c r="CUA9" s="64"/>
      <c r="CUB9" s="64"/>
      <c r="CUC9" s="64"/>
      <c r="CUD9" s="64"/>
      <c r="CUE9" s="64"/>
      <c r="CUF9" s="64"/>
      <c r="CUG9" s="64"/>
      <c r="CUH9" s="64"/>
      <c r="CUI9" s="64"/>
      <c r="CUJ9" s="64"/>
      <c r="CUK9" s="64"/>
      <c r="CUL9" s="64"/>
      <c r="CUM9" s="64"/>
      <c r="CUN9" s="64"/>
      <c r="CUO9" s="64"/>
      <c r="CUP9" s="64"/>
      <c r="CUQ9" s="64"/>
      <c r="CUR9" s="64"/>
      <c r="CUS9" s="64"/>
      <c r="CUT9" s="64"/>
      <c r="CUU9" s="64"/>
      <c r="CUV9" s="64"/>
      <c r="CUW9" s="64"/>
      <c r="CUX9" s="64"/>
      <c r="CUY9" s="64"/>
      <c r="CUZ9" s="64"/>
      <c r="CVA9" s="64"/>
      <c r="CVB9" s="64"/>
      <c r="CVC9" s="64"/>
      <c r="CVD9" s="64"/>
      <c r="CVE9" s="64"/>
      <c r="CVF9" s="64"/>
      <c r="CVG9" s="64"/>
      <c r="CVH9" s="64"/>
      <c r="CVI9" s="64"/>
      <c r="CVJ9" s="64"/>
      <c r="CVK9" s="64"/>
      <c r="CVL9" s="64"/>
      <c r="CVM9" s="64"/>
      <c r="CVN9" s="64"/>
      <c r="CVO9" s="64"/>
      <c r="CVP9" s="64"/>
      <c r="CVQ9" s="64"/>
      <c r="CVR9" s="64"/>
      <c r="CVS9" s="64"/>
      <c r="CVT9" s="64"/>
      <c r="CVU9" s="64"/>
      <c r="CVV9" s="64"/>
      <c r="CVW9" s="64"/>
      <c r="CVX9" s="64"/>
      <c r="CVY9" s="64"/>
      <c r="CVZ9" s="64"/>
      <c r="CWA9" s="64"/>
      <c r="CWB9" s="64"/>
      <c r="CWC9" s="64"/>
      <c r="CWD9" s="64"/>
      <c r="CWE9" s="64"/>
      <c r="CWF9" s="64"/>
      <c r="CWG9" s="64"/>
      <c r="CWH9" s="64"/>
      <c r="CWI9" s="64"/>
      <c r="CWJ9" s="64"/>
      <c r="CWK9" s="64"/>
      <c r="CWL9" s="64"/>
      <c r="CWM9" s="64"/>
      <c r="CWN9" s="64"/>
      <c r="CWO9" s="64"/>
      <c r="CWP9" s="64"/>
      <c r="CWQ9" s="64"/>
      <c r="CWR9" s="64"/>
      <c r="CWS9" s="64"/>
      <c r="CWT9" s="64"/>
      <c r="CWU9" s="64"/>
      <c r="CWV9" s="64"/>
      <c r="CWW9" s="64"/>
      <c r="CWX9" s="64"/>
      <c r="CWY9" s="64"/>
      <c r="CWZ9" s="64"/>
      <c r="CXA9" s="64"/>
      <c r="CXB9" s="64"/>
      <c r="CXC9" s="64"/>
      <c r="CXD9" s="64"/>
      <c r="CXE9" s="64"/>
      <c r="CXF9" s="64"/>
      <c r="CXG9" s="64"/>
      <c r="CXH9" s="64"/>
      <c r="CXI9" s="64"/>
      <c r="CXJ9" s="64"/>
      <c r="CXK9" s="64"/>
      <c r="CXL9" s="64"/>
      <c r="CXM9" s="64"/>
      <c r="CXN9" s="64"/>
      <c r="CXO9" s="64"/>
      <c r="CXP9" s="64"/>
      <c r="CXQ9" s="64"/>
      <c r="CXR9" s="64"/>
      <c r="CXS9" s="64"/>
      <c r="CXT9" s="64"/>
      <c r="CXU9" s="64"/>
      <c r="CXV9" s="64"/>
      <c r="CXW9" s="64"/>
      <c r="CXX9" s="64"/>
      <c r="CXY9" s="64"/>
      <c r="CXZ9" s="64"/>
      <c r="CYA9" s="64"/>
      <c r="CYB9" s="64"/>
      <c r="CYC9" s="64"/>
      <c r="CYD9" s="64"/>
      <c r="CYE9" s="64"/>
      <c r="CYF9" s="64"/>
      <c r="CYG9" s="64"/>
      <c r="CYH9" s="64"/>
      <c r="CYI9" s="64"/>
      <c r="CYJ9" s="64"/>
      <c r="CYK9" s="64"/>
      <c r="CYL9" s="64"/>
      <c r="CYM9" s="64"/>
      <c r="CYN9" s="64"/>
      <c r="CYO9" s="64"/>
      <c r="CYP9" s="64"/>
      <c r="CYQ9" s="64"/>
      <c r="CYR9" s="64"/>
      <c r="CYS9" s="64"/>
      <c r="CYT9" s="64"/>
      <c r="CYU9" s="64"/>
      <c r="CYV9" s="64"/>
      <c r="CYW9" s="64"/>
      <c r="CYX9" s="64"/>
      <c r="CYY9" s="64"/>
      <c r="CYZ9" s="64"/>
      <c r="CZA9" s="64"/>
      <c r="CZB9" s="64"/>
      <c r="CZC9" s="64"/>
      <c r="CZD9" s="64"/>
      <c r="CZE9" s="64"/>
      <c r="CZF9" s="64"/>
      <c r="CZG9" s="64"/>
      <c r="CZH9" s="64"/>
      <c r="CZI9" s="64"/>
      <c r="CZJ9" s="64"/>
      <c r="CZK9" s="64"/>
      <c r="CZL9" s="64"/>
      <c r="CZM9" s="64"/>
      <c r="CZN9" s="64"/>
      <c r="CZO9" s="64"/>
      <c r="CZP9" s="64"/>
      <c r="CZQ9" s="64"/>
      <c r="CZR9" s="64"/>
      <c r="CZS9" s="64"/>
      <c r="CZT9" s="64"/>
      <c r="CZU9" s="64"/>
      <c r="CZV9" s="64"/>
      <c r="CZW9" s="64"/>
      <c r="CZX9" s="64"/>
      <c r="CZY9" s="64"/>
      <c r="CZZ9" s="64"/>
      <c r="DAA9" s="64"/>
      <c r="DAB9" s="64"/>
      <c r="DAC9" s="64"/>
      <c r="DAD9" s="64"/>
      <c r="DAE9" s="64"/>
      <c r="DAF9" s="64"/>
      <c r="DAG9" s="64"/>
      <c r="DAH9" s="64"/>
      <c r="DAI9" s="64"/>
      <c r="DAJ9" s="64"/>
      <c r="DAK9" s="64"/>
      <c r="DAL9" s="64"/>
      <c r="DAM9" s="64"/>
      <c r="DAN9" s="64"/>
      <c r="DAO9" s="64"/>
      <c r="DAP9" s="64"/>
      <c r="DAQ9" s="64"/>
      <c r="DAR9" s="64"/>
      <c r="DAS9" s="64"/>
      <c r="DAT9" s="64"/>
      <c r="DAU9" s="64"/>
      <c r="DAV9" s="64"/>
      <c r="DAW9" s="64"/>
      <c r="DAX9" s="64"/>
      <c r="DAY9" s="64"/>
      <c r="DAZ9" s="64"/>
      <c r="DBA9" s="64"/>
      <c r="DBB9" s="64"/>
      <c r="DBC9" s="64"/>
      <c r="DBD9" s="64"/>
      <c r="DBE9" s="64"/>
      <c r="DBF9" s="64"/>
      <c r="DBG9" s="64"/>
      <c r="DBH9" s="64"/>
      <c r="DBI9" s="64"/>
      <c r="DBJ9" s="64"/>
      <c r="DBK9" s="64"/>
      <c r="DBL9" s="64"/>
      <c r="DBM9" s="64"/>
      <c r="DBN9" s="64"/>
      <c r="DBO9" s="64"/>
      <c r="DBP9" s="64"/>
      <c r="DBQ9" s="64"/>
      <c r="DBR9" s="64"/>
      <c r="DBS9" s="64"/>
      <c r="DBT9" s="64"/>
      <c r="DBU9" s="64"/>
      <c r="DBV9" s="64"/>
      <c r="DBW9" s="64"/>
      <c r="DBX9" s="64"/>
      <c r="DBY9" s="64"/>
      <c r="DBZ9" s="64"/>
      <c r="DCA9" s="64"/>
      <c r="DCB9" s="64"/>
      <c r="DCC9" s="64"/>
      <c r="DCD9" s="64"/>
      <c r="DCE9" s="64"/>
      <c r="DCF9" s="64"/>
      <c r="DCG9" s="64"/>
      <c r="DCH9" s="64"/>
      <c r="DCI9" s="64"/>
      <c r="DCJ9" s="64"/>
      <c r="DCK9" s="64"/>
      <c r="DCL9" s="64"/>
      <c r="DCM9" s="64"/>
      <c r="DCN9" s="64"/>
      <c r="DCO9" s="64"/>
      <c r="DCP9" s="64"/>
      <c r="DCQ9" s="64"/>
      <c r="DCR9" s="64"/>
      <c r="DCS9" s="64"/>
      <c r="DCT9" s="64"/>
      <c r="DCU9" s="64"/>
    </row>
    <row r="10" spans="1:2803" s="120" customFormat="1" ht="20.100000000000001" customHeight="1" x14ac:dyDescent="0.2">
      <c r="A10" s="125">
        <f>IF(H10&lt;&gt;"",1+MAX(A4:A9),"")</f>
        <v>4</v>
      </c>
      <c r="B10" s="6"/>
      <c r="C10" s="6"/>
      <c r="D10" s="42" t="s">
        <v>14</v>
      </c>
      <c r="E10" s="263">
        <v>1</v>
      </c>
      <c r="F10" s="264">
        <v>0</v>
      </c>
      <c r="G10" s="263">
        <f t="shared" si="0"/>
        <v>1</v>
      </c>
      <c r="H10" s="6" t="s">
        <v>11</v>
      </c>
      <c r="I10" s="176">
        <v>0</v>
      </c>
      <c r="J10" s="3">
        <f t="shared" si="1"/>
        <v>0</v>
      </c>
      <c r="K10" s="134">
        <v>0</v>
      </c>
      <c r="L10" s="134">
        <f t="shared" si="2"/>
        <v>0</v>
      </c>
      <c r="M10" s="134">
        <v>0</v>
      </c>
      <c r="N10" s="137">
        <f t="shared" si="3"/>
        <v>0</v>
      </c>
      <c r="O10" s="265">
        <f t="shared" si="4"/>
        <v>0</v>
      </c>
      <c r="P10" s="129"/>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c r="BGX10" s="64"/>
      <c r="BGY10" s="64"/>
      <c r="BGZ10" s="64"/>
      <c r="BHA10" s="64"/>
      <c r="BHB10" s="64"/>
      <c r="BHC10" s="64"/>
      <c r="BHD10" s="64"/>
      <c r="BHE10" s="64"/>
      <c r="BHF10" s="64"/>
      <c r="BHG10" s="64"/>
      <c r="BHH10" s="64"/>
      <c r="BHI10" s="64"/>
      <c r="BHJ10" s="64"/>
      <c r="BHK10" s="64"/>
      <c r="BHL10" s="64"/>
      <c r="BHM10" s="64"/>
      <c r="BHN10" s="64"/>
      <c r="BHO10" s="64"/>
      <c r="BHP10" s="64"/>
      <c r="BHQ10" s="64"/>
      <c r="BHR10" s="64"/>
      <c r="BHS10" s="64"/>
      <c r="BHT10" s="64"/>
      <c r="BHU10" s="64"/>
      <c r="BHV10" s="64"/>
      <c r="BHW10" s="64"/>
      <c r="BHX10" s="64"/>
      <c r="BHY10" s="64"/>
      <c r="BHZ10" s="64"/>
      <c r="BIA10" s="64"/>
      <c r="BIB10" s="64"/>
      <c r="BIC10" s="64"/>
      <c r="BID10" s="64"/>
      <c r="BIE10" s="64"/>
      <c r="BIF10" s="64"/>
      <c r="BIG10" s="64"/>
      <c r="BIH10" s="64"/>
      <c r="BII10" s="64"/>
      <c r="BIJ10" s="64"/>
      <c r="BIK10" s="64"/>
      <c r="BIL10" s="64"/>
      <c r="BIM10" s="64"/>
      <c r="BIN10" s="64"/>
      <c r="BIO10" s="64"/>
      <c r="BIP10" s="64"/>
      <c r="BIQ10" s="64"/>
      <c r="BIR10" s="64"/>
      <c r="BIS10" s="64"/>
      <c r="BIT10" s="64"/>
      <c r="BIU10" s="64"/>
      <c r="BIV10" s="64"/>
      <c r="BIW10" s="64"/>
      <c r="BIX10" s="64"/>
      <c r="BIY10" s="64"/>
      <c r="BIZ10" s="64"/>
      <c r="BJA10" s="64"/>
      <c r="BJB10" s="64"/>
      <c r="BJC10" s="64"/>
      <c r="BJD10" s="64"/>
      <c r="BJE10" s="64"/>
      <c r="BJF10" s="64"/>
      <c r="BJG10" s="64"/>
      <c r="BJH10" s="64"/>
      <c r="BJI10" s="64"/>
      <c r="BJJ10" s="64"/>
      <c r="BJK10" s="64"/>
      <c r="BJL10" s="64"/>
      <c r="BJM10" s="64"/>
      <c r="BJN10" s="64"/>
      <c r="BJO10" s="64"/>
      <c r="BJP10" s="64"/>
      <c r="BJQ10" s="64"/>
      <c r="BJR10" s="64"/>
      <c r="BJS10" s="64"/>
      <c r="BJT10" s="64"/>
      <c r="BJU10" s="64"/>
      <c r="BJV10" s="64"/>
      <c r="BJW10" s="64"/>
      <c r="BJX10" s="64"/>
      <c r="BJY10" s="64"/>
      <c r="BJZ10" s="64"/>
      <c r="BKA10" s="64"/>
      <c r="BKB10" s="64"/>
      <c r="BKC10" s="64"/>
      <c r="BKD10" s="64"/>
      <c r="BKE10" s="64"/>
      <c r="BKF10" s="64"/>
      <c r="BKG10" s="64"/>
      <c r="BKH10" s="64"/>
      <c r="BKI10" s="64"/>
      <c r="BKJ10" s="64"/>
      <c r="BKK10" s="64"/>
      <c r="BKL10" s="64"/>
      <c r="BKM10" s="64"/>
      <c r="BKN10" s="64"/>
      <c r="BKO10" s="64"/>
      <c r="BKP10" s="64"/>
      <c r="BKQ10" s="64"/>
      <c r="BKR10" s="64"/>
      <c r="BKS10" s="64"/>
      <c r="BKT10" s="64"/>
      <c r="BKU10" s="64"/>
      <c r="BKV10" s="64"/>
      <c r="BKW10" s="64"/>
      <c r="BKX10" s="64"/>
      <c r="BKY10" s="64"/>
      <c r="BKZ10" s="64"/>
      <c r="BLA10" s="64"/>
      <c r="BLB10" s="64"/>
      <c r="BLC10" s="64"/>
      <c r="BLD10" s="64"/>
      <c r="BLE10" s="64"/>
      <c r="BLF10" s="64"/>
      <c r="BLG10" s="64"/>
      <c r="BLH10" s="64"/>
      <c r="BLI10" s="64"/>
      <c r="BLJ10" s="64"/>
      <c r="BLK10" s="64"/>
      <c r="BLL10" s="64"/>
      <c r="BLM10" s="64"/>
      <c r="BLN10" s="64"/>
      <c r="BLO10" s="64"/>
      <c r="BLP10" s="64"/>
      <c r="BLQ10" s="64"/>
      <c r="BLR10" s="64"/>
      <c r="BLS10" s="64"/>
      <c r="BLT10" s="64"/>
      <c r="BLU10" s="64"/>
      <c r="BLV10" s="64"/>
      <c r="BLW10" s="64"/>
      <c r="BLX10" s="64"/>
      <c r="BLY10" s="64"/>
      <c r="BLZ10" s="64"/>
      <c r="BMA10" s="64"/>
      <c r="BMB10" s="64"/>
      <c r="BMC10" s="64"/>
      <c r="BMD10" s="64"/>
      <c r="BME10" s="64"/>
      <c r="BMF10" s="64"/>
      <c r="BMG10" s="64"/>
      <c r="BMH10" s="64"/>
      <c r="BMI10" s="64"/>
      <c r="BMJ10" s="64"/>
      <c r="BMK10" s="64"/>
      <c r="BML10" s="64"/>
      <c r="BMM10" s="64"/>
      <c r="BMN10" s="64"/>
      <c r="BMO10" s="64"/>
      <c r="BMP10" s="64"/>
      <c r="BMQ10" s="64"/>
      <c r="BMR10" s="64"/>
      <c r="BMS10" s="64"/>
      <c r="BMT10" s="64"/>
      <c r="BMU10" s="64"/>
      <c r="BMV10" s="64"/>
      <c r="BMW10" s="64"/>
      <c r="BMX10" s="64"/>
      <c r="BMY10" s="64"/>
      <c r="BMZ10" s="64"/>
      <c r="BNA10" s="64"/>
      <c r="BNB10" s="64"/>
      <c r="BNC10" s="64"/>
      <c r="BND10" s="64"/>
      <c r="BNE10" s="64"/>
      <c r="BNF10" s="64"/>
      <c r="BNG10" s="64"/>
      <c r="BNH10" s="64"/>
      <c r="BNI10" s="64"/>
      <c r="BNJ10" s="64"/>
      <c r="BNK10" s="64"/>
      <c r="BNL10" s="64"/>
      <c r="BNM10" s="64"/>
      <c r="BNN10" s="64"/>
      <c r="BNO10" s="64"/>
      <c r="BNP10" s="64"/>
      <c r="BNQ10" s="64"/>
      <c r="BNR10" s="64"/>
      <c r="BNS10" s="64"/>
      <c r="BNT10" s="64"/>
      <c r="BNU10" s="64"/>
      <c r="BNV10" s="64"/>
      <c r="BNW10" s="64"/>
      <c r="BNX10" s="64"/>
      <c r="BNY10" s="64"/>
      <c r="BNZ10" s="64"/>
      <c r="BOA10" s="64"/>
      <c r="BOB10" s="64"/>
      <c r="BOC10" s="64"/>
      <c r="BOD10" s="64"/>
      <c r="BOE10" s="64"/>
      <c r="BOF10" s="64"/>
      <c r="BOG10" s="64"/>
      <c r="BOH10" s="64"/>
      <c r="BOI10" s="64"/>
      <c r="BOJ10" s="64"/>
      <c r="BOK10" s="64"/>
      <c r="BOL10" s="64"/>
      <c r="BOM10" s="64"/>
      <c r="BON10" s="64"/>
      <c r="BOO10" s="64"/>
      <c r="BOP10" s="64"/>
      <c r="BOQ10" s="64"/>
      <c r="BOR10" s="64"/>
      <c r="BOS10" s="64"/>
      <c r="BOT10" s="64"/>
      <c r="BOU10" s="64"/>
      <c r="BOV10" s="64"/>
      <c r="BOW10" s="64"/>
      <c r="BOX10" s="64"/>
      <c r="BOY10" s="64"/>
      <c r="BOZ10" s="64"/>
      <c r="BPA10" s="64"/>
      <c r="BPB10" s="64"/>
      <c r="BPC10" s="64"/>
      <c r="BPD10" s="64"/>
      <c r="BPE10" s="64"/>
      <c r="BPF10" s="64"/>
      <c r="BPG10" s="64"/>
      <c r="BPH10" s="64"/>
      <c r="BPI10" s="64"/>
      <c r="BPJ10" s="64"/>
      <c r="BPK10" s="64"/>
      <c r="BPL10" s="64"/>
      <c r="BPM10" s="64"/>
      <c r="BPN10" s="64"/>
      <c r="BPO10" s="64"/>
      <c r="BPP10" s="64"/>
      <c r="BPQ10" s="64"/>
      <c r="BPR10" s="64"/>
      <c r="BPS10" s="64"/>
      <c r="BPT10" s="64"/>
      <c r="BPU10" s="64"/>
      <c r="BPV10" s="64"/>
      <c r="BPW10" s="64"/>
      <c r="BPX10" s="64"/>
      <c r="BPY10" s="64"/>
      <c r="BPZ10" s="64"/>
      <c r="BQA10" s="64"/>
      <c r="BQB10" s="64"/>
      <c r="BQC10" s="64"/>
      <c r="BQD10" s="64"/>
      <c r="BQE10" s="64"/>
      <c r="BQF10" s="64"/>
      <c r="BQG10" s="64"/>
      <c r="BQH10" s="64"/>
      <c r="BQI10" s="64"/>
      <c r="BQJ10" s="64"/>
      <c r="BQK10" s="64"/>
      <c r="BQL10" s="64"/>
      <c r="BQM10" s="64"/>
      <c r="BQN10" s="64"/>
      <c r="BQO10" s="64"/>
      <c r="BQP10" s="64"/>
      <c r="BQQ10" s="64"/>
      <c r="BQR10" s="64"/>
      <c r="BQS10" s="64"/>
      <c r="BQT10" s="64"/>
      <c r="BQU10" s="64"/>
      <c r="BQV10" s="64"/>
      <c r="BQW10" s="64"/>
      <c r="BQX10" s="64"/>
      <c r="BQY10" s="64"/>
      <c r="BQZ10" s="64"/>
      <c r="BRA10" s="64"/>
      <c r="BRB10" s="64"/>
      <c r="BRC10" s="64"/>
      <c r="BRD10" s="64"/>
      <c r="BRE10" s="64"/>
      <c r="BRF10" s="64"/>
      <c r="BRG10" s="64"/>
      <c r="BRH10" s="64"/>
      <c r="BRI10" s="64"/>
      <c r="BRJ10" s="64"/>
      <c r="BRK10" s="64"/>
      <c r="BRL10" s="64"/>
      <c r="BRM10" s="64"/>
      <c r="BRN10" s="64"/>
      <c r="BRO10" s="64"/>
      <c r="BRP10" s="64"/>
      <c r="BRQ10" s="64"/>
      <c r="BRR10" s="64"/>
      <c r="BRS10" s="64"/>
      <c r="BRT10" s="64"/>
      <c r="BRU10" s="64"/>
      <c r="BRV10" s="64"/>
      <c r="BRW10" s="64"/>
      <c r="BRX10" s="64"/>
      <c r="BRY10" s="64"/>
      <c r="BRZ10" s="64"/>
      <c r="BSA10" s="64"/>
      <c r="BSB10" s="64"/>
      <c r="BSC10" s="64"/>
      <c r="BSD10" s="64"/>
      <c r="BSE10" s="64"/>
      <c r="BSF10" s="64"/>
      <c r="BSG10" s="64"/>
      <c r="BSH10" s="64"/>
      <c r="BSI10" s="64"/>
      <c r="BSJ10" s="64"/>
      <c r="BSK10" s="64"/>
      <c r="BSL10" s="64"/>
      <c r="BSM10" s="64"/>
      <c r="BSN10" s="64"/>
      <c r="BSO10" s="64"/>
      <c r="BSP10" s="64"/>
      <c r="BSQ10" s="64"/>
      <c r="BSR10" s="64"/>
      <c r="BSS10" s="64"/>
      <c r="BST10" s="64"/>
      <c r="BSU10" s="64"/>
      <c r="BSV10" s="64"/>
      <c r="BSW10" s="64"/>
      <c r="BSX10" s="64"/>
      <c r="BSY10" s="64"/>
      <c r="BSZ10" s="64"/>
      <c r="BTA10" s="64"/>
      <c r="BTB10" s="64"/>
      <c r="BTC10" s="64"/>
      <c r="BTD10" s="64"/>
      <c r="BTE10" s="64"/>
      <c r="BTF10" s="64"/>
      <c r="BTG10" s="64"/>
      <c r="BTH10" s="64"/>
      <c r="BTI10" s="64"/>
      <c r="BTJ10" s="64"/>
      <c r="BTK10" s="64"/>
      <c r="BTL10" s="64"/>
      <c r="BTM10" s="64"/>
      <c r="BTN10" s="64"/>
      <c r="BTO10" s="64"/>
      <c r="BTP10" s="64"/>
      <c r="BTQ10" s="64"/>
      <c r="BTR10" s="64"/>
      <c r="BTS10" s="64"/>
      <c r="BTT10" s="64"/>
      <c r="BTU10" s="64"/>
      <c r="BTV10" s="64"/>
      <c r="BTW10" s="64"/>
      <c r="BTX10" s="64"/>
      <c r="BTY10" s="64"/>
      <c r="BTZ10" s="64"/>
      <c r="BUA10" s="64"/>
      <c r="BUB10" s="64"/>
      <c r="BUC10" s="64"/>
      <c r="BUD10" s="64"/>
      <c r="BUE10" s="64"/>
      <c r="BUF10" s="64"/>
      <c r="BUG10" s="64"/>
      <c r="BUH10" s="64"/>
      <c r="BUI10" s="64"/>
      <c r="BUJ10" s="64"/>
      <c r="BUK10" s="64"/>
      <c r="BUL10" s="64"/>
      <c r="BUM10" s="64"/>
      <c r="BUN10" s="64"/>
      <c r="BUO10" s="64"/>
      <c r="BUP10" s="64"/>
      <c r="BUQ10" s="64"/>
      <c r="BUR10" s="64"/>
      <c r="BUS10" s="64"/>
      <c r="BUT10" s="64"/>
      <c r="BUU10" s="64"/>
      <c r="BUV10" s="64"/>
      <c r="BUW10" s="64"/>
      <c r="BUX10" s="64"/>
      <c r="BUY10" s="64"/>
      <c r="BUZ10" s="64"/>
      <c r="BVA10" s="64"/>
      <c r="BVB10" s="64"/>
      <c r="BVC10" s="64"/>
      <c r="BVD10" s="64"/>
      <c r="BVE10" s="64"/>
      <c r="BVF10" s="64"/>
      <c r="BVG10" s="64"/>
      <c r="BVH10" s="64"/>
      <c r="BVI10" s="64"/>
      <c r="BVJ10" s="64"/>
      <c r="BVK10" s="64"/>
      <c r="BVL10" s="64"/>
      <c r="BVM10" s="64"/>
      <c r="BVN10" s="64"/>
      <c r="BVO10" s="64"/>
      <c r="BVP10" s="64"/>
      <c r="BVQ10" s="64"/>
      <c r="BVR10" s="64"/>
      <c r="BVS10" s="64"/>
      <c r="BVT10" s="64"/>
      <c r="BVU10" s="64"/>
      <c r="BVV10" s="64"/>
      <c r="BVW10" s="64"/>
      <c r="BVX10" s="64"/>
      <c r="BVY10" s="64"/>
      <c r="BVZ10" s="64"/>
      <c r="BWA10" s="64"/>
      <c r="BWB10" s="64"/>
      <c r="BWC10" s="64"/>
      <c r="BWD10" s="64"/>
      <c r="BWE10" s="64"/>
      <c r="BWF10" s="64"/>
      <c r="BWG10" s="64"/>
      <c r="BWH10" s="64"/>
      <c r="BWI10" s="64"/>
      <c r="BWJ10" s="64"/>
      <c r="BWK10" s="64"/>
      <c r="BWL10" s="64"/>
      <c r="BWM10" s="64"/>
      <c r="BWN10" s="64"/>
      <c r="BWO10" s="64"/>
      <c r="BWP10" s="64"/>
      <c r="BWQ10" s="64"/>
      <c r="BWR10" s="64"/>
      <c r="BWS10" s="64"/>
      <c r="BWT10" s="64"/>
      <c r="BWU10" s="64"/>
      <c r="BWV10" s="64"/>
      <c r="BWW10" s="64"/>
      <c r="BWX10" s="64"/>
      <c r="BWY10" s="64"/>
      <c r="BWZ10" s="64"/>
      <c r="BXA10" s="64"/>
      <c r="BXB10" s="64"/>
      <c r="BXC10" s="64"/>
      <c r="BXD10" s="64"/>
      <c r="BXE10" s="64"/>
      <c r="BXF10" s="64"/>
      <c r="BXG10" s="64"/>
      <c r="BXH10" s="64"/>
      <c r="BXI10" s="64"/>
      <c r="BXJ10" s="64"/>
      <c r="BXK10" s="64"/>
      <c r="BXL10" s="64"/>
      <c r="BXM10" s="64"/>
      <c r="BXN10" s="64"/>
      <c r="BXO10" s="64"/>
      <c r="BXP10" s="64"/>
      <c r="BXQ10" s="64"/>
      <c r="BXR10" s="64"/>
      <c r="BXS10" s="64"/>
      <c r="BXT10" s="64"/>
      <c r="BXU10" s="64"/>
      <c r="BXV10" s="64"/>
      <c r="BXW10" s="64"/>
      <c r="BXX10" s="64"/>
      <c r="BXY10" s="64"/>
      <c r="BXZ10" s="64"/>
      <c r="BYA10" s="64"/>
      <c r="BYB10" s="64"/>
      <c r="BYC10" s="64"/>
      <c r="BYD10" s="64"/>
      <c r="BYE10" s="64"/>
      <c r="BYF10" s="64"/>
      <c r="BYG10" s="64"/>
      <c r="BYH10" s="64"/>
      <c r="BYI10" s="64"/>
      <c r="BYJ10" s="64"/>
      <c r="BYK10" s="64"/>
      <c r="BYL10" s="64"/>
      <c r="BYM10" s="64"/>
      <c r="BYN10" s="64"/>
      <c r="BYO10" s="64"/>
      <c r="BYP10" s="64"/>
      <c r="BYQ10" s="64"/>
      <c r="BYR10" s="64"/>
      <c r="BYS10" s="64"/>
      <c r="BYT10" s="64"/>
      <c r="BYU10" s="64"/>
      <c r="BYV10" s="64"/>
      <c r="BYW10" s="64"/>
      <c r="BYX10" s="64"/>
      <c r="BYY10" s="64"/>
      <c r="BYZ10" s="64"/>
      <c r="BZA10" s="64"/>
      <c r="BZB10" s="64"/>
      <c r="BZC10" s="64"/>
      <c r="BZD10" s="64"/>
      <c r="BZE10" s="64"/>
      <c r="BZF10" s="64"/>
      <c r="BZG10" s="64"/>
      <c r="BZH10" s="64"/>
      <c r="BZI10" s="64"/>
      <c r="BZJ10" s="64"/>
      <c r="BZK10" s="64"/>
      <c r="BZL10" s="64"/>
      <c r="BZM10" s="64"/>
      <c r="BZN10" s="64"/>
      <c r="BZO10" s="64"/>
      <c r="BZP10" s="64"/>
      <c r="BZQ10" s="64"/>
      <c r="BZR10" s="64"/>
      <c r="BZS10" s="64"/>
      <c r="BZT10" s="64"/>
      <c r="BZU10" s="64"/>
      <c r="BZV10" s="64"/>
      <c r="BZW10" s="64"/>
      <c r="BZX10" s="64"/>
      <c r="BZY10" s="64"/>
      <c r="BZZ10" s="64"/>
      <c r="CAA10" s="64"/>
      <c r="CAB10" s="64"/>
      <c r="CAC10" s="64"/>
      <c r="CAD10" s="64"/>
      <c r="CAE10" s="64"/>
      <c r="CAF10" s="64"/>
      <c r="CAG10" s="64"/>
      <c r="CAH10" s="64"/>
      <c r="CAI10" s="64"/>
      <c r="CAJ10" s="64"/>
      <c r="CAK10" s="64"/>
      <c r="CAL10" s="64"/>
      <c r="CAM10" s="64"/>
      <c r="CAN10" s="64"/>
      <c r="CAO10" s="64"/>
      <c r="CAP10" s="64"/>
      <c r="CAQ10" s="64"/>
      <c r="CAR10" s="64"/>
      <c r="CAS10" s="64"/>
      <c r="CAT10" s="64"/>
      <c r="CAU10" s="64"/>
      <c r="CAV10" s="64"/>
      <c r="CAW10" s="64"/>
      <c r="CAX10" s="64"/>
      <c r="CAY10" s="64"/>
      <c r="CAZ10" s="64"/>
      <c r="CBA10" s="64"/>
      <c r="CBB10" s="64"/>
      <c r="CBC10" s="64"/>
      <c r="CBD10" s="64"/>
      <c r="CBE10" s="64"/>
      <c r="CBF10" s="64"/>
      <c r="CBG10" s="64"/>
      <c r="CBH10" s="64"/>
      <c r="CBI10" s="64"/>
      <c r="CBJ10" s="64"/>
      <c r="CBK10" s="64"/>
      <c r="CBL10" s="64"/>
      <c r="CBM10" s="64"/>
      <c r="CBN10" s="64"/>
      <c r="CBO10" s="64"/>
      <c r="CBP10" s="64"/>
      <c r="CBQ10" s="64"/>
      <c r="CBR10" s="64"/>
      <c r="CBS10" s="64"/>
      <c r="CBT10" s="64"/>
      <c r="CBU10" s="64"/>
      <c r="CBV10" s="64"/>
      <c r="CBW10" s="64"/>
      <c r="CBX10" s="64"/>
      <c r="CBY10" s="64"/>
      <c r="CBZ10" s="64"/>
      <c r="CCA10" s="64"/>
      <c r="CCB10" s="64"/>
      <c r="CCC10" s="64"/>
      <c r="CCD10" s="64"/>
      <c r="CCE10" s="64"/>
      <c r="CCF10" s="64"/>
      <c r="CCG10" s="64"/>
      <c r="CCH10" s="64"/>
      <c r="CCI10" s="64"/>
      <c r="CCJ10" s="64"/>
      <c r="CCK10" s="64"/>
      <c r="CCL10" s="64"/>
      <c r="CCM10" s="64"/>
      <c r="CCN10" s="64"/>
      <c r="CCO10" s="64"/>
      <c r="CCP10" s="64"/>
      <c r="CCQ10" s="64"/>
      <c r="CCR10" s="64"/>
      <c r="CCS10" s="64"/>
      <c r="CCT10" s="64"/>
      <c r="CCU10" s="64"/>
      <c r="CCV10" s="64"/>
      <c r="CCW10" s="64"/>
      <c r="CCX10" s="64"/>
      <c r="CCY10" s="64"/>
      <c r="CCZ10" s="64"/>
      <c r="CDA10" s="64"/>
      <c r="CDB10" s="64"/>
      <c r="CDC10" s="64"/>
      <c r="CDD10" s="64"/>
      <c r="CDE10" s="64"/>
      <c r="CDF10" s="64"/>
      <c r="CDG10" s="64"/>
      <c r="CDH10" s="64"/>
      <c r="CDI10" s="64"/>
      <c r="CDJ10" s="64"/>
      <c r="CDK10" s="64"/>
      <c r="CDL10" s="64"/>
      <c r="CDM10" s="64"/>
      <c r="CDN10" s="64"/>
      <c r="CDO10" s="64"/>
      <c r="CDP10" s="64"/>
      <c r="CDQ10" s="64"/>
      <c r="CDR10" s="64"/>
      <c r="CDS10" s="64"/>
      <c r="CDT10" s="64"/>
      <c r="CDU10" s="64"/>
      <c r="CDV10" s="64"/>
      <c r="CDW10" s="64"/>
      <c r="CDX10" s="64"/>
      <c r="CDY10" s="64"/>
      <c r="CDZ10" s="64"/>
      <c r="CEA10" s="64"/>
      <c r="CEB10" s="64"/>
      <c r="CEC10" s="64"/>
      <c r="CED10" s="64"/>
      <c r="CEE10" s="64"/>
      <c r="CEF10" s="64"/>
      <c r="CEG10" s="64"/>
      <c r="CEH10" s="64"/>
      <c r="CEI10" s="64"/>
      <c r="CEJ10" s="64"/>
      <c r="CEK10" s="64"/>
      <c r="CEL10" s="64"/>
      <c r="CEM10" s="64"/>
      <c r="CEN10" s="64"/>
      <c r="CEO10" s="64"/>
      <c r="CEP10" s="64"/>
      <c r="CEQ10" s="64"/>
      <c r="CER10" s="64"/>
      <c r="CES10" s="64"/>
      <c r="CET10" s="64"/>
      <c r="CEU10" s="64"/>
      <c r="CEV10" s="64"/>
      <c r="CEW10" s="64"/>
      <c r="CEX10" s="64"/>
      <c r="CEY10" s="64"/>
      <c r="CEZ10" s="64"/>
      <c r="CFA10" s="64"/>
      <c r="CFB10" s="64"/>
      <c r="CFC10" s="64"/>
      <c r="CFD10" s="64"/>
      <c r="CFE10" s="64"/>
      <c r="CFF10" s="64"/>
      <c r="CFG10" s="64"/>
      <c r="CFH10" s="64"/>
      <c r="CFI10" s="64"/>
      <c r="CFJ10" s="64"/>
      <c r="CFK10" s="64"/>
      <c r="CFL10" s="64"/>
      <c r="CFM10" s="64"/>
      <c r="CFN10" s="64"/>
      <c r="CFO10" s="64"/>
      <c r="CFP10" s="64"/>
      <c r="CFQ10" s="64"/>
      <c r="CFR10" s="64"/>
      <c r="CFS10" s="64"/>
      <c r="CFT10" s="64"/>
      <c r="CFU10" s="64"/>
      <c r="CFV10" s="64"/>
      <c r="CFW10" s="64"/>
      <c r="CFX10" s="64"/>
      <c r="CFY10" s="64"/>
      <c r="CFZ10" s="64"/>
      <c r="CGA10" s="64"/>
      <c r="CGB10" s="64"/>
      <c r="CGC10" s="64"/>
      <c r="CGD10" s="64"/>
      <c r="CGE10" s="64"/>
      <c r="CGF10" s="64"/>
      <c r="CGG10" s="64"/>
      <c r="CGH10" s="64"/>
      <c r="CGI10" s="64"/>
      <c r="CGJ10" s="64"/>
      <c r="CGK10" s="64"/>
      <c r="CGL10" s="64"/>
      <c r="CGM10" s="64"/>
      <c r="CGN10" s="64"/>
      <c r="CGO10" s="64"/>
      <c r="CGP10" s="64"/>
      <c r="CGQ10" s="64"/>
      <c r="CGR10" s="64"/>
      <c r="CGS10" s="64"/>
      <c r="CGT10" s="64"/>
      <c r="CGU10" s="64"/>
      <c r="CGV10" s="64"/>
      <c r="CGW10" s="64"/>
      <c r="CGX10" s="64"/>
      <c r="CGY10" s="64"/>
      <c r="CGZ10" s="64"/>
      <c r="CHA10" s="64"/>
      <c r="CHB10" s="64"/>
      <c r="CHC10" s="64"/>
      <c r="CHD10" s="64"/>
      <c r="CHE10" s="64"/>
      <c r="CHF10" s="64"/>
      <c r="CHG10" s="64"/>
      <c r="CHH10" s="64"/>
      <c r="CHI10" s="64"/>
      <c r="CHJ10" s="64"/>
      <c r="CHK10" s="64"/>
      <c r="CHL10" s="64"/>
      <c r="CHM10" s="64"/>
      <c r="CHN10" s="64"/>
      <c r="CHO10" s="64"/>
      <c r="CHP10" s="64"/>
      <c r="CHQ10" s="64"/>
      <c r="CHR10" s="64"/>
      <c r="CHS10" s="64"/>
      <c r="CHT10" s="64"/>
      <c r="CHU10" s="64"/>
      <c r="CHV10" s="64"/>
      <c r="CHW10" s="64"/>
      <c r="CHX10" s="64"/>
      <c r="CHY10" s="64"/>
      <c r="CHZ10" s="64"/>
      <c r="CIA10" s="64"/>
      <c r="CIB10" s="64"/>
      <c r="CIC10" s="64"/>
      <c r="CID10" s="64"/>
      <c r="CIE10" s="64"/>
      <c r="CIF10" s="64"/>
      <c r="CIG10" s="64"/>
      <c r="CIH10" s="64"/>
      <c r="CII10" s="64"/>
      <c r="CIJ10" s="64"/>
      <c r="CIK10" s="64"/>
      <c r="CIL10" s="64"/>
      <c r="CIM10" s="64"/>
      <c r="CIN10" s="64"/>
      <c r="CIO10" s="64"/>
      <c r="CIP10" s="64"/>
      <c r="CIQ10" s="64"/>
      <c r="CIR10" s="64"/>
      <c r="CIS10" s="64"/>
      <c r="CIT10" s="64"/>
      <c r="CIU10" s="64"/>
      <c r="CIV10" s="64"/>
      <c r="CIW10" s="64"/>
      <c r="CIX10" s="64"/>
      <c r="CIY10" s="64"/>
      <c r="CIZ10" s="64"/>
      <c r="CJA10" s="64"/>
      <c r="CJB10" s="64"/>
      <c r="CJC10" s="64"/>
      <c r="CJD10" s="64"/>
      <c r="CJE10" s="64"/>
      <c r="CJF10" s="64"/>
      <c r="CJG10" s="64"/>
      <c r="CJH10" s="64"/>
      <c r="CJI10" s="64"/>
      <c r="CJJ10" s="64"/>
      <c r="CJK10" s="64"/>
      <c r="CJL10" s="64"/>
      <c r="CJM10" s="64"/>
      <c r="CJN10" s="64"/>
      <c r="CJO10" s="64"/>
      <c r="CJP10" s="64"/>
      <c r="CJQ10" s="64"/>
      <c r="CJR10" s="64"/>
      <c r="CJS10" s="64"/>
      <c r="CJT10" s="64"/>
      <c r="CJU10" s="64"/>
      <c r="CJV10" s="64"/>
      <c r="CJW10" s="64"/>
      <c r="CJX10" s="64"/>
      <c r="CJY10" s="64"/>
      <c r="CJZ10" s="64"/>
      <c r="CKA10" s="64"/>
      <c r="CKB10" s="64"/>
      <c r="CKC10" s="64"/>
      <c r="CKD10" s="64"/>
      <c r="CKE10" s="64"/>
      <c r="CKF10" s="64"/>
      <c r="CKG10" s="64"/>
      <c r="CKH10" s="64"/>
      <c r="CKI10" s="64"/>
      <c r="CKJ10" s="64"/>
      <c r="CKK10" s="64"/>
      <c r="CKL10" s="64"/>
      <c r="CKM10" s="64"/>
      <c r="CKN10" s="64"/>
      <c r="CKO10" s="64"/>
      <c r="CKP10" s="64"/>
      <c r="CKQ10" s="64"/>
      <c r="CKR10" s="64"/>
      <c r="CKS10" s="64"/>
      <c r="CKT10" s="64"/>
      <c r="CKU10" s="64"/>
      <c r="CKV10" s="64"/>
      <c r="CKW10" s="64"/>
      <c r="CKX10" s="64"/>
      <c r="CKY10" s="64"/>
      <c r="CKZ10" s="64"/>
      <c r="CLA10" s="64"/>
      <c r="CLB10" s="64"/>
      <c r="CLC10" s="64"/>
      <c r="CLD10" s="64"/>
      <c r="CLE10" s="64"/>
      <c r="CLF10" s="64"/>
      <c r="CLG10" s="64"/>
      <c r="CLH10" s="64"/>
      <c r="CLI10" s="64"/>
      <c r="CLJ10" s="64"/>
      <c r="CLK10" s="64"/>
      <c r="CLL10" s="64"/>
      <c r="CLM10" s="64"/>
      <c r="CLN10" s="64"/>
      <c r="CLO10" s="64"/>
      <c r="CLP10" s="64"/>
      <c r="CLQ10" s="64"/>
      <c r="CLR10" s="64"/>
      <c r="CLS10" s="64"/>
      <c r="CLT10" s="64"/>
      <c r="CLU10" s="64"/>
      <c r="CLV10" s="64"/>
      <c r="CLW10" s="64"/>
      <c r="CLX10" s="64"/>
      <c r="CLY10" s="64"/>
      <c r="CLZ10" s="64"/>
      <c r="CMA10" s="64"/>
      <c r="CMB10" s="64"/>
      <c r="CMC10" s="64"/>
      <c r="CMD10" s="64"/>
      <c r="CME10" s="64"/>
      <c r="CMF10" s="64"/>
      <c r="CMG10" s="64"/>
      <c r="CMH10" s="64"/>
      <c r="CMI10" s="64"/>
      <c r="CMJ10" s="64"/>
      <c r="CMK10" s="64"/>
      <c r="CML10" s="64"/>
      <c r="CMM10" s="64"/>
      <c r="CMN10" s="64"/>
      <c r="CMO10" s="64"/>
      <c r="CMP10" s="64"/>
      <c r="CMQ10" s="64"/>
      <c r="CMR10" s="64"/>
      <c r="CMS10" s="64"/>
      <c r="CMT10" s="64"/>
      <c r="CMU10" s="64"/>
      <c r="CMV10" s="64"/>
      <c r="CMW10" s="64"/>
      <c r="CMX10" s="64"/>
      <c r="CMY10" s="64"/>
      <c r="CMZ10" s="64"/>
      <c r="CNA10" s="64"/>
      <c r="CNB10" s="64"/>
      <c r="CNC10" s="64"/>
      <c r="CND10" s="64"/>
      <c r="CNE10" s="64"/>
      <c r="CNF10" s="64"/>
      <c r="CNG10" s="64"/>
      <c r="CNH10" s="64"/>
      <c r="CNI10" s="64"/>
      <c r="CNJ10" s="64"/>
      <c r="CNK10" s="64"/>
      <c r="CNL10" s="64"/>
      <c r="CNM10" s="64"/>
      <c r="CNN10" s="64"/>
      <c r="CNO10" s="64"/>
      <c r="CNP10" s="64"/>
      <c r="CNQ10" s="64"/>
      <c r="CNR10" s="64"/>
      <c r="CNS10" s="64"/>
      <c r="CNT10" s="64"/>
      <c r="CNU10" s="64"/>
      <c r="CNV10" s="64"/>
      <c r="CNW10" s="64"/>
      <c r="CNX10" s="64"/>
      <c r="CNY10" s="64"/>
      <c r="CNZ10" s="64"/>
      <c r="COA10" s="64"/>
      <c r="COB10" s="64"/>
      <c r="COC10" s="64"/>
      <c r="COD10" s="64"/>
      <c r="COE10" s="64"/>
      <c r="COF10" s="64"/>
      <c r="COG10" s="64"/>
      <c r="COH10" s="64"/>
      <c r="COI10" s="64"/>
      <c r="COJ10" s="64"/>
      <c r="COK10" s="64"/>
      <c r="COL10" s="64"/>
      <c r="COM10" s="64"/>
      <c r="CON10" s="64"/>
      <c r="COO10" s="64"/>
      <c r="COP10" s="64"/>
      <c r="COQ10" s="64"/>
      <c r="COR10" s="64"/>
      <c r="COS10" s="64"/>
      <c r="COT10" s="64"/>
      <c r="COU10" s="64"/>
      <c r="COV10" s="64"/>
      <c r="COW10" s="64"/>
      <c r="COX10" s="64"/>
      <c r="COY10" s="64"/>
      <c r="COZ10" s="64"/>
      <c r="CPA10" s="64"/>
      <c r="CPB10" s="64"/>
      <c r="CPC10" s="64"/>
      <c r="CPD10" s="64"/>
      <c r="CPE10" s="64"/>
      <c r="CPF10" s="64"/>
      <c r="CPG10" s="64"/>
      <c r="CPH10" s="64"/>
      <c r="CPI10" s="64"/>
      <c r="CPJ10" s="64"/>
      <c r="CPK10" s="64"/>
      <c r="CPL10" s="64"/>
      <c r="CPM10" s="64"/>
      <c r="CPN10" s="64"/>
      <c r="CPO10" s="64"/>
      <c r="CPP10" s="64"/>
      <c r="CPQ10" s="64"/>
      <c r="CPR10" s="64"/>
      <c r="CPS10" s="64"/>
      <c r="CPT10" s="64"/>
      <c r="CPU10" s="64"/>
      <c r="CPV10" s="64"/>
      <c r="CPW10" s="64"/>
      <c r="CPX10" s="64"/>
      <c r="CPY10" s="64"/>
      <c r="CPZ10" s="64"/>
      <c r="CQA10" s="64"/>
      <c r="CQB10" s="64"/>
      <c r="CQC10" s="64"/>
      <c r="CQD10" s="64"/>
      <c r="CQE10" s="64"/>
      <c r="CQF10" s="64"/>
      <c r="CQG10" s="64"/>
      <c r="CQH10" s="64"/>
      <c r="CQI10" s="64"/>
      <c r="CQJ10" s="64"/>
      <c r="CQK10" s="64"/>
      <c r="CQL10" s="64"/>
      <c r="CQM10" s="64"/>
      <c r="CQN10" s="64"/>
      <c r="CQO10" s="64"/>
      <c r="CQP10" s="64"/>
      <c r="CQQ10" s="64"/>
      <c r="CQR10" s="64"/>
      <c r="CQS10" s="64"/>
      <c r="CQT10" s="64"/>
      <c r="CQU10" s="64"/>
      <c r="CQV10" s="64"/>
      <c r="CQW10" s="64"/>
      <c r="CQX10" s="64"/>
      <c r="CQY10" s="64"/>
      <c r="CQZ10" s="64"/>
      <c r="CRA10" s="64"/>
      <c r="CRB10" s="64"/>
      <c r="CRC10" s="64"/>
      <c r="CRD10" s="64"/>
      <c r="CRE10" s="64"/>
      <c r="CRF10" s="64"/>
      <c r="CRG10" s="64"/>
      <c r="CRH10" s="64"/>
      <c r="CRI10" s="64"/>
      <c r="CRJ10" s="64"/>
      <c r="CRK10" s="64"/>
      <c r="CRL10" s="64"/>
      <c r="CRM10" s="64"/>
      <c r="CRN10" s="64"/>
      <c r="CRO10" s="64"/>
      <c r="CRP10" s="64"/>
      <c r="CRQ10" s="64"/>
      <c r="CRR10" s="64"/>
      <c r="CRS10" s="64"/>
      <c r="CRT10" s="64"/>
      <c r="CRU10" s="64"/>
      <c r="CRV10" s="64"/>
      <c r="CRW10" s="64"/>
      <c r="CRX10" s="64"/>
      <c r="CRY10" s="64"/>
      <c r="CRZ10" s="64"/>
      <c r="CSA10" s="64"/>
      <c r="CSB10" s="64"/>
      <c r="CSC10" s="64"/>
      <c r="CSD10" s="64"/>
      <c r="CSE10" s="64"/>
      <c r="CSF10" s="64"/>
      <c r="CSG10" s="64"/>
      <c r="CSH10" s="64"/>
      <c r="CSI10" s="64"/>
      <c r="CSJ10" s="64"/>
      <c r="CSK10" s="64"/>
      <c r="CSL10" s="64"/>
      <c r="CSM10" s="64"/>
      <c r="CSN10" s="64"/>
      <c r="CSO10" s="64"/>
      <c r="CSP10" s="64"/>
      <c r="CSQ10" s="64"/>
      <c r="CSR10" s="64"/>
      <c r="CSS10" s="64"/>
      <c r="CST10" s="64"/>
      <c r="CSU10" s="64"/>
      <c r="CSV10" s="64"/>
      <c r="CSW10" s="64"/>
      <c r="CSX10" s="64"/>
      <c r="CSY10" s="64"/>
      <c r="CSZ10" s="64"/>
      <c r="CTA10" s="64"/>
      <c r="CTB10" s="64"/>
      <c r="CTC10" s="64"/>
      <c r="CTD10" s="64"/>
      <c r="CTE10" s="64"/>
      <c r="CTF10" s="64"/>
      <c r="CTG10" s="64"/>
      <c r="CTH10" s="64"/>
      <c r="CTI10" s="64"/>
      <c r="CTJ10" s="64"/>
      <c r="CTK10" s="64"/>
      <c r="CTL10" s="64"/>
      <c r="CTM10" s="64"/>
      <c r="CTN10" s="64"/>
      <c r="CTO10" s="64"/>
      <c r="CTP10" s="64"/>
      <c r="CTQ10" s="64"/>
      <c r="CTR10" s="64"/>
      <c r="CTS10" s="64"/>
      <c r="CTT10" s="64"/>
      <c r="CTU10" s="64"/>
      <c r="CTV10" s="64"/>
      <c r="CTW10" s="64"/>
      <c r="CTX10" s="64"/>
      <c r="CTY10" s="64"/>
      <c r="CTZ10" s="64"/>
      <c r="CUA10" s="64"/>
      <c r="CUB10" s="64"/>
      <c r="CUC10" s="64"/>
      <c r="CUD10" s="64"/>
      <c r="CUE10" s="64"/>
      <c r="CUF10" s="64"/>
      <c r="CUG10" s="64"/>
      <c r="CUH10" s="64"/>
      <c r="CUI10" s="64"/>
      <c r="CUJ10" s="64"/>
      <c r="CUK10" s="64"/>
      <c r="CUL10" s="64"/>
      <c r="CUM10" s="64"/>
      <c r="CUN10" s="64"/>
      <c r="CUO10" s="64"/>
      <c r="CUP10" s="64"/>
      <c r="CUQ10" s="64"/>
      <c r="CUR10" s="64"/>
      <c r="CUS10" s="64"/>
      <c r="CUT10" s="64"/>
      <c r="CUU10" s="64"/>
      <c r="CUV10" s="64"/>
      <c r="CUW10" s="64"/>
      <c r="CUX10" s="64"/>
      <c r="CUY10" s="64"/>
      <c r="CUZ10" s="64"/>
      <c r="CVA10" s="64"/>
      <c r="CVB10" s="64"/>
      <c r="CVC10" s="64"/>
      <c r="CVD10" s="64"/>
      <c r="CVE10" s="64"/>
      <c r="CVF10" s="64"/>
      <c r="CVG10" s="64"/>
      <c r="CVH10" s="64"/>
      <c r="CVI10" s="64"/>
      <c r="CVJ10" s="64"/>
      <c r="CVK10" s="64"/>
      <c r="CVL10" s="64"/>
      <c r="CVM10" s="64"/>
      <c r="CVN10" s="64"/>
      <c r="CVO10" s="64"/>
      <c r="CVP10" s="64"/>
      <c r="CVQ10" s="64"/>
      <c r="CVR10" s="64"/>
      <c r="CVS10" s="64"/>
      <c r="CVT10" s="64"/>
      <c r="CVU10" s="64"/>
      <c r="CVV10" s="64"/>
      <c r="CVW10" s="64"/>
      <c r="CVX10" s="64"/>
      <c r="CVY10" s="64"/>
      <c r="CVZ10" s="64"/>
      <c r="CWA10" s="64"/>
      <c r="CWB10" s="64"/>
      <c r="CWC10" s="64"/>
      <c r="CWD10" s="64"/>
      <c r="CWE10" s="64"/>
      <c r="CWF10" s="64"/>
      <c r="CWG10" s="64"/>
      <c r="CWH10" s="64"/>
      <c r="CWI10" s="64"/>
      <c r="CWJ10" s="64"/>
      <c r="CWK10" s="64"/>
      <c r="CWL10" s="64"/>
      <c r="CWM10" s="64"/>
      <c r="CWN10" s="64"/>
      <c r="CWO10" s="64"/>
      <c r="CWP10" s="64"/>
      <c r="CWQ10" s="64"/>
      <c r="CWR10" s="64"/>
      <c r="CWS10" s="64"/>
      <c r="CWT10" s="64"/>
      <c r="CWU10" s="64"/>
      <c r="CWV10" s="64"/>
      <c r="CWW10" s="64"/>
      <c r="CWX10" s="64"/>
      <c r="CWY10" s="64"/>
      <c r="CWZ10" s="64"/>
      <c r="CXA10" s="64"/>
      <c r="CXB10" s="64"/>
      <c r="CXC10" s="64"/>
      <c r="CXD10" s="64"/>
      <c r="CXE10" s="64"/>
      <c r="CXF10" s="64"/>
      <c r="CXG10" s="64"/>
      <c r="CXH10" s="64"/>
      <c r="CXI10" s="64"/>
      <c r="CXJ10" s="64"/>
      <c r="CXK10" s="64"/>
      <c r="CXL10" s="64"/>
      <c r="CXM10" s="64"/>
      <c r="CXN10" s="64"/>
      <c r="CXO10" s="64"/>
      <c r="CXP10" s="64"/>
      <c r="CXQ10" s="64"/>
      <c r="CXR10" s="64"/>
      <c r="CXS10" s="64"/>
      <c r="CXT10" s="64"/>
      <c r="CXU10" s="64"/>
      <c r="CXV10" s="64"/>
      <c r="CXW10" s="64"/>
      <c r="CXX10" s="64"/>
      <c r="CXY10" s="64"/>
      <c r="CXZ10" s="64"/>
      <c r="CYA10" s="64"/>
      <c r="CYB10" s="64"/>
      <c r="CYC10" s="64"/>
      <c r="CYD10" s="64"/>
      <c r="CYE10" s="64"/>
      <c r="CYF10" s="64"/>
      <c r="CYG10" s="64"/>
      <c r="CYH10" s="64"/>
      <c r="CYI10" s="64"/>
      <c r="CYJ10" s="64"/>
      <c r="CYK10" s="64"/>
      <c r="CYL10" s="64"/>
      <c r="CYM10" s="64"/>
      <c r="CYN10" s="64"/>
      <c r="CYO10" s="64"/>
      <c r="CYP10" s="64"/>
      <c r="CYQ10" s="64"/>
      <c r="CYR10" s="64"/>
      <c r="CYS10" s="64"/>
      <c r="CYT10" s="64"/>
      <c r="CYU10" s="64"/>
      <c r="CYV10" s="64"/>
      <c r="CYW10" s="64"/>
      <c r="CYX10" s="64"/>
      <c r="CYY10" s="64"/>
      <c r="CYZ10" s="64"/>
      <c r="CZA10" s="64"/>
      <c r="CZB10" s="64"/>
      <c r="CZC10" s="64"/>
      <c r="CZD10" s="64"/>
      <c r="CZE10" s="64"/>
      <c r="CZF10" s="64"/>
      <c r="CZG10" s="64"/>
      <c r="CZH10" s="64"/>
      <c r="CZI10" s="64"/>
      <c r="CZJ10" s="64"/>
      <c r="CZK10" s="64"/>
      <c r="CZL10" s="64"/>
      <c r="CZM10" s="64"/>
      <c r="CZN10" s="64"/>
      <c r="CZO10" s="64"/>
      <c r="CZP10" s="64"/>
      <c r="CZQ10" s="64"/>
      <c r="CZR10" s="64"/>
      <c r="CZS10" s="64"/>
      <c r="CZT10" s="64"/>
      <c r="CZU10" s="64"/>
      <c r="CZV10" s="64"/>
      <c r="CZW10" s="64"/>
      <c r="CZX10" s="64"/>
      <c r="CZY10" s="64"/>
      <c r="CZZ10" s="64"/>
      <c r="DAA10" s="64"/>
      <c r="DAB10" s="64"/>
      <c r="DAC10" s="64"/>
      <c r="DAD10" s="64"/>
      <c r="DAE10" s="64"/>
      <c r="DAF10" s="64"/>
      <c r="DAG10" s="64"/>
      <c r="DAH10" s="64"/>
      <c r="DAI10" s="64"/>
      <c r="DAJ10" s="64"/>
      <c r="DAK10" s="64"/>
      <c r="DAL10" s="64"/>
      <c r="DAM10" s="64"/>
      <c r="DAN10" s="64"/>
      <c r="DAO10" s="64"/>
      <c r="DAP10" s="64"/>
      <c r="DAQ10" s="64"/>
      <c r="DAR10" s="64"/>
      <c r="DAS10" s="64"/>
      <c r="DAT10" s="64"/>
      <c r="DAU10" s="64"/>
      <c r="DAV10" s="64"/>
      <c r="DAW10" s="64"/>
      <c r="DAX10" s="64"/>
      <c r="DAY10" s="64"/>
      <c r="DAZ10" s="64"/>
      <c r="DBA10" s="64"/>
      <c r="DBB10" s="64"/>
      <c r="DBC10" s="64"/>
      <c r="DBD10" s="64"/>
      <c r="DBE10" s="64"/>
      <c r="DBF10" s="64"/>
      <c r="DBG10" s="64"/>
      <c r="DBH10" s="64"/>
      <c r="DBI10" s="64"/>
      <c r="DBJ10" s="64"/>
      <c r="DBK10" s="64"/>
      <c r="DBL10" s="64"/>
      <c r="DBM10" s="64"/>
      <c r="DBN10" s="64"/>
      <c r="DBO10" s="64"/>
      <c r="DBP10" s="64"/>
      <c r="DBQ10" s="64"/>
      <c r="DBR10" s="64"/>
      <c r="DBS10" s="64"/>
      <c r="DBT10" s="64"/>
      <c r="DBU10" s="64"/>
      <c r="DBV10" s="64"/>
      <c r="DBW10" s="64"/>
      <c r="DBX10" s="64"/>
      <c r="DBY10" s="64"/>
      <c r="DBZ10" s="64"/>
      <c r="DCA10" s="64"/>
      <c r="DCB10" s="64"/>
      <c r="DCC10" s="64"/>
      <c r="DCD10" s="64"/>
      <c r="DCE10" s="64"/>
      <c r="DCF10" s="64"/>
      <c r="DCG10" s="64"/>
      <c r="DCH10" s="64"/>
      <c r="DCI10" s="64"/>
      <c r="DCJ10" s="64"/>
      <c r="DCK10" s="64"/>
      <c r="DCL10" s="64"/>
      <c r="DCM10" s="64"/>
      <c r="DCN10" s="64"/>
      <c r="DCO10" s="64"/>
      <c r="DCP10" s="64"/>
      <c r="DCQ10" s="64"/>
      <c r="DCR10" s="64"/>
      <c r="DCS10" s="64"/>
      <c r="DCT10" s="64"/>
      <c r="DCU10" s="64"/>
    </row>
    <row r="11" spans="1:2803" s="120" customFormat="1" ht="20.100000000000001" customHeight="1" x14ac:dyDescent="0.2">
      <c r="A11" s="125">
        <f>IF(H11&lt;&gt;"",1+MAX(A5:A10),"")</f>
        <v>5</v>
      </c>
      <c r="B11" s="6"/>
      <c r="C11" s="6"/>
      <c r="D11" s="42" t="s">
        <v>15</v>
      </c>
      <c r="E11" s="263">
        <v>1</v>
      </c>
      <c r="F11" s="264">
        <v>0</v>
      </c>
      <c r="G11" s="263">
        <f t="shared" si="0"/>
        <v>1</v>
      </c>
      <c r="H11" s="6" t="s">
        <v>11</v>
      </c>
      <c r="I11" s="176">
        <v>0</v>
      </c>
      <c r="J11" s="3">
        <f t="shared" si="1"/>
        <v>0</v>
      </c>
      <c r="K11" s="134">
        <v>0</v>
      </c>
      <c r="L11" s="134">
        <f t="shared" si="2"/>
        <v>0</v>
      </c>
      <c r="M11" s="134">
        <v>0</v>
      </c>
      <c r="N11" s="137">
        <f t="shared" si="3"/>
        <v>0</v>
      </c>
      <c r="O11" s="265">
        <f t="shared" si="4"/>
        <v>0</v>
      </c>
      <c r="P11" s="129"/>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c r="BGX11" s="64"/>
      <c r="BGY11" s="64"/>
      <c r="BGZ11" s="64"/>
      <c r="BHA11" s="64"/>
      <c r="BHB11" s="64"/>
      <c r="BHC11" s="64"/>
      <c r="BHD11" s="64"/>
      <c r="BHE11" s="64"/>
      <c r="BHF11" s="64"/>
      <c r="BHG11" s="64"/>
      <c r="BHH11" s="64"/>
      <c r="BHI11" s="64"/>
      <c r="BHJ11" s="64"/>
      <c r="BHK11" s="64"/>
      <c r="BHL11" s="64"/>
      <c r="BHM11" s="64"/>
      <c r="BHN11" s="64"/>
      <c r="BHO11" s="64"/>
      <c r="BHP11" s="64"/>
      <c r="BHQ11" s="64"/>
      <c r="BHR11" s="64"/>
      <c r="BHS11" s="64"/>
      <c r="BHT11" s="64"/>
      <c r="BHU11" s="64"/>
      <c r="BHV11" s="64"/>
      <c r="BHW11" s="64"/>
      <c r="BHX11" s="64"/>
      <c r="BHY11" s="64"/>
      <c r="BHZ11" s="64"/>
      <c r="BIA11" s="64"/>
      <c r="BIB11" s="64"/>
      <c r="BIC11" s="64"/>
      <c r="BID11" s="64"/>
      <c r="BIE11" s="64"/>
      <c r="BIF11" s="64"/>
      <c r="BIG11" s="64"/>
      <c r="BIH11" s="64"/>
      <c r="BII11" s="64"/>
      <c r="BIJ11" s="64"/>
      <c r="BIK11" s="64"/>
      <c r="BIL11" s="64"/>
      <c r="BIM11" s="64"/>
      <c r="BIN11" s="64"/>
      <c r="BIO11" s="64"/>
      <c r="BIP11" s="64"/>
      <c r="BIQ11" s="64"/>
      <c r="BIR11" s="64"/>
      <c r="BIS11" s="64"/>
      <c r="BIT11" s="64"/>
      <c r="BIU11" s="64"/>
      <c r="BIV11" s="64"/>
      <c r="BIW11" s="64"/>
      <c r="BIX11" s="64"/>
      <c r="BIY11" s="64"/>
      <c r="BIZ11" s="64"/>
      <c r="BJA11" s="64"/>
      <c r="BJB11" s="64"/>
      <c r="BJC11" s="64"/>
      <c r="BJD11" s="64"/>
      <c r="BJE11" s="64"/>
      <c r="BJF11" s="64"/>
      <c r="BJG11" s="64"/>
      <c r="BJH11" s="64"/>
      <c r="BJI11" s="64"/>
      <c r="BJJ11" s="64"/>
      <c r="BJK11" s="64"/>
      <c r="BJL11" s="64"/>
      <c r="BJM11" s="64"/>
      <c r="BJN11" s="64"/>
      <c r="BJO11" s="64"/>
      <c r="BJP11" s="64"/>
      <c r="BJQ11" s="64"/>
      <c r="BJR11" s="64"/>
      <c r="BJS11" s="64"/>
      <c r="BJT11" s="64"/>
      <c r="BJU11" s="64"/>
      <c r="BJV11" s="64"/>
      <c r="BJW11" s="64"/>
      <c r="BJX11" s="64"/>
      <c r="BJY11" s="64"/>
      <c r="BJZ11" s="64"/>
      <c r="BKA11" s="64"/>
      <c r="BKB11" s="64"/>
      <c r="BKC11" s="64"/>
      <c r="BKD11" s="64"/>
      <c r="BKE11" s="64"/>
      <c r="BKF11" s="64"/>
      <c r="BKG11" s="64"/>
      <c r="BKH11" s="64"/>
      <c r="BKI11" s="64"/>
      <c r="BKJ11" s="64"/>
      <c r="BKK11" s="64"/>
      <c r="BKL11" s="64"/>
      <c r="BKM11" s="64"/>
      <c r="BKN11" s="64"/>
      <c r="BKO11" s="64"/>
      <c r="BKP11" s="64"/>
      <c r="BKQ11" s="64"/>
      <c r="BKR11" s="64"/>
      <c r="BKS11" s="64"/>
      <c r="BKT11" s="64"/>
      <c r="BKU11" s="64"/>
      <c r="BKV11" s="64"/>
      <c r="BKW11" s="64"/>
      <c r="BKX11" s="64"/>
      <c r="BKY11" s="64"/>
      <c r="BKZ11" s="64"/>
      <c r="BLA11" s="64"/>
      <c r="BLB11" s="64"/>
      <c r="BLC11" s="64"/>
      <c r="BLD11" s="64"/>
      <c r="BLE11" s="64"/>
      <c r="BLF11" s="64"/>
      <c r="BLG11" s="64"/>
      <c r="BLH11" s="64"/>
      <c r="BLI11" s="64"/>
      <c r="BLJ11" s="64"/>
      <c r="BLK11" s="64"/>
      <c r="BLL11" s="64"/>
      <c r="BLM11" s="64"/>
      <c r="BLN11" s="64"/>
      <c r="BLO11" s="64"/>
      <c r="BLP11" s="64"/>
      <c r="BLQ11" s="64"/>
      <c r="BLR11" s="64"/>
      <c r="BLS11" s="64"/>
      <c r="BLT11" s="64"/>
      <c r="BLU11" s="64"/>
      <c r="BLV11" s="64"/>
      <c r="BLW11" s="64"/>
      <c r="BLX11" s="64"/>
      <c r="BLY11" s="64"/>
      <c r="BLZ11" s="64"/>
      <c r="BMA11" s="64"/>
      <c r="BMB11" s="64"/>
      <c r="BMC11" s="64"/>
      <c r="BMD11" s="64"/>
      <c r="BME11" s="64"/>
      <c r="BMF11" s="64"/>
      <c r="BMG11" s="64"/>
      <c r="BMH11" s="64"/>
      <c r="BMI11" s="64"/>
      <c r="BMJ11" s="64"/>
      <c r="BMK11" s="64"/>
      <c r="BML11" s="64"/>
      <c r="BMM11" s="64"/>
      <c r="BMN11" s="64"/>
      <c r="BMO11" s="64"/>
      <c r="BMP11" s="64"/>
      <c r="BMQ11" s="64"/>
      <c r="BMR11" s="64"/>
      <c r="BMS11" s="64"/>
      <c r="BMT11" s="64"/>
      <c r="BMU11" s="64"/>
      <c r="BMV11" s="64"/>
      <c r="BMW11" s="64"/>
      <c r="BMX11" s="64"/>
      <c r="BMY11" s="64"/>
      <c r="BMZ11" s="64"/>
      <c r="BNA11" s="64"/>
      <c r="BNB11" s="64"/>
      <c r="BNC11" s="64"/>
      <c r="BND11" s="64"/>
      <c r="BNE11" s="64"/>
      <c r="BNF11" s="64"/>
      <c r="BNG11" s="64"/>
      <c r="BNH11" s="64"/>
      <c r="BNI11" s="64"/>
      <c r="BNJ11" s="64"/>
      <c r="BNK11" s="64"/>
      <c r="BNL11" s="64"/>
      <c r="BNM11" s="64"/>
      <c r="BNN11" s="64"/>
      <c r="BNO11" s="64"/>
      <c r="BNP11" s="64"/>
      <c r="BNQ11" s="64"/>
      <c r="BNR11" s="64"/>
      <c r="BNS11" s="64"/>
      <c r="BNT11" s="64"/>
      <c r="BNU11" s="64"/>
      <c r="BNV11" s="64"/>
      <c r="BNW11" s="64"/>
      <c r="BNX11" s="64"/>
      <c r="BNY11" s="64"/>
      <c r="BNZ11" s="64"/>
      <c r="BOA11" s="64"/>
      <c r="BOB11" s="64"/>
      <c r="BOC11" s="64"/>
      <c r="BOD11" s="64"/>
      <c r="BOE11" s="64"/>
      <c r="BOF11" s="64"/>
      <c r="BOG11" s="64"/>
      <c r="BOH11" s="64"/>
      <c r="BOI11" s="64"/>
      <c r="BOJ11" s="64"/>
      <c r="BOK11" s="64"/>
      <c r="BOL11" s="64"/>
      <c r="BOM11" s="64"/>
      <c r="BON11" s="64"/>
      <c r="BOO11" s="64"/>
      <c r="BOP11" s="64"/>
      <c r="BOQ11" s="64"/>
      <c r="BOR11" s="64"/>
      <c r="BOS11" s="64"/>
      <c r="BOT11" s="64"/>
      <c r="BOU11" s="64"/>
      <c r="BOV11" s="64"/>
      <c r="BOW11" s="64"/>
      <c r="BOX11" s="64"/>
      <c r="BOY11" s="64"/>
      <c r="BOZ11" s="64"/>
      <c r="BPA11" s="64"/>
      <c r="BPB11" s="64"/>
      <c r="BPC11" s="64"/>
      <c r="BPD11" s="64"/>
      <c r="BPE11" s="64"/>
      <c r="BPF11" s="64"/>
      <c r="BPG11" s="64"/>
      <c r="BPH11" s="64"/>
      <c r="BPI11" s="64"/>
      <c r="BPJ11" s="64"/>
      <c r="BPK11" s="64"/>
      <c r="BPL11" s="64"/>
      <c r="BPM11" s="64"/>
      <c r="BPN11" s="64"/>
      <c r="BPO11" s="64"/>
      <c r="BPP11" s="64"/>
      <c r="BPQ11" s="64"/>
      <c r="BPR11" s="64"/>
      <c r="BPS11" s="64"/>
      <c r="BPT11" s="64"/>
      <c r="BPU11" s="64"/>
      <c r="BPV11" s="64"/>
      <c r="BPW11" s="64"/>
      <c r="BPX11" s="64"/>
      <c r="BPY11" s="64"/>
      <c r="BPZ11" s="64"/>
      <c r="BQA11" s="64"/>
      <c r="BQB11" s="64"/>
      <c r="BQC11" s="64"/>
      <c r="BQD11" s="64"/>
      <c r="BQE11" s="64"/>
      <c r="BQF11" s="64"/>
      <c r="BQG11" s="64"/>
      <c r="BQH11" s="64"/>
      <c r="BQI11" s="64"/>
      <c r="BQJ11" s="64"/>
      <c r="BQK11" s="64"/>
      <c r="BQL11" s="64"/>
      <c r="BQM11" s="64"/>
      <c r="BQN11" s="64"/>
      <c r="BQO11" s="64"/>
      <c r="BQP11" s="64"/>
      <c r="BQQ11" s="64"/>
      <c r="BQR11" s="64"/>
      <c r="BQS11" s="64"/>
      <c r="BQT11" s="64"/>
      <c r="BQU11" s="64"/>
      <c r="BQV11" s="64"/>
      <c r="BQW11" s="64"/>
      <c r="BQX11" s="64"/>
      <c r="BQY11" s="64"/>
      <c r="BQZ11" s="64"/>
      <c r="BRA11" s="64"/>
      <c r="BRB11" s="64"/>
      <c r="BRC11" s="64"/>
      <c r="BRD11" s="64"/>
      <c r="BRE11" s="64"/>
      <c r="BRF11" s="64"/>
      <c r="BRG11" s="64"/>
      <c r="BRH11" s="64"/>
      <c r="BRI11" s="64"/>
      <c r="BRJ11" s="64"/>
      <c r="BRK11" s="64"/>
      <c r="BRL11" s="64"/>
      <c r="BRM11" s="64"/>
      <c r="BRN11" s="64"/>
      <c r="BRO11" s="64"/>
      <c r="BRP11" s="64"/>
      <c r="BRQ11" s="64"/>
      <c r="BRR11" s="64"/>
      <c r="BRS11" s="64"/>
      <c r="BRT11" s="64"/>
      <c r="BRU11" s="64"/>
      <c r="BRV11" s="64"/>
      <c r="BRW11" s="64"/>
      <c r="BRX11" s="64"/>
      <c r="BRY11" s="64"/>
      <c r="BRZ11" s="64"/>
      <c r="BSA11" s="64"/>
      <c r="BSB11" s="64"/>
      <c r="BSC11" s="64"/>
      <c r="BSD11" s="64"/>
      <c r="BSE11" s="64"/>
      <c r="BSF11" s="64"/>
      <c r="BSG11" s="64"/>
      <c r="BSH11" s="64"/>
      <c r="BSI11" s="64"/>
      <c r="BSJ11" s="64"/>
      <c r="BSK11" s="64"/>
      <c r="BSL11" s="64"/>
      <c r="BSM11" s="64"/>
      <c r="BSN11" s="64"/>
      <c r="BSO11" s="64"/>
      <c r="BSP11" s="64"/>
      <c r="BSQ11" s="64"/>
      <c r="BSR11" s="64"/>
      <c r="BSS11" s="64"/>
      <c r="BST11" s="64"/>
      <c r="BSU11" s="64"/>
      <c r="BSV11" s="64"/>
      <c r="BSW11" s="64"/>
      <c r="BSX11" s="64"/>
      <c r="BSY11" s="64"/>
      <c r="BSZ11" s="64"/>
      <c r="BTA11" s="64"/>
      <c r="BTB11" s="64"/>
      <c r="BTC11" s="64"/>
      <c r="BTD11" s="64"/>
      <c r="BTE11" s="64"/>
      <c r="BTF11" s="64"/>
      <c r="BTG11" s="64"/>
      <c r="BTH11" s="64"/>
      <c r="BTI11" s="64"/>
      <c r="BTJ11" s="64"/>
      <c r="BTK11" s="64"/>
      <c r="BTL11" s="64"/>
      <c r="BTM11" s="64"/>
      <c r="BTN11" s="64"/>
      <c r="BTO11" s="64"/>
      <c r="BTP11" s="64"/>
      <c r="BTQ11" s="64"/>
      <c r="BTR11" s="64"/>
      <c r="BTS11" s="64"/>
      <c r="BTT11" s="64"/>
      <c r="BTU11" s="64"/>
      <c r="BTV11" s="64"/>
      <c r="BTW11" s="64"/>
      <c r="BTX11" s="64"/>
      <c r="BTY11" s="64"/>
      <c r="BTZ11" s="64"/>
      <c r="BUA11" s="64"/>
      <c r="BUB11" s="64"/>
      <c r="BUC11" s="64"/>
      <c r="BUD11" s="64"/>
      <c r="BUE11" s="64"/>
      <c r="BUF11" s="64"/>
      <c r="BUG11" s="64"/>
      <c r="BUH11" s="64"/>
      <c r="BUI11" s="64"/>
      <c r="BUJ11" s="64"/>
      <c r="BUK11" s="64"/>
      <c r="BUL11" s="64"/>
      <c r="BUM11" s="64"/>
      <c r="BUN11" s="64"/>
      <c r="BUO11" s="64"/>
      <c r="BUP11" s="64"/>
      <c r="BUQ11" s="64"/>
      <c r="BUR11" s="64"/>
      <c r="BUS11" s="64"/>
      <c r="BUT11" s="64"/>
      <c r="BUU11" s="64"/>
      <c r="BUV11" s="64"/>
      <c r="BUW11" s="64"/>
      <c r="BUX11" s="64"/>
      <c r="BUY11" s="64"/>
      <c r="BUZ11" s="64"/>
      <c r="BVA11" s="64"/>
      <c r="BVB11" s="64"/>
      <c r="BVC11" s="64"/>
      <c r="BVD11" s="64"/>
      <c r="BVE11" s="64"/>
      <c r="BVF11" s="64"/>
      <c r="BVG11" s="64"/>
      <c r="BVH11" s="64"/>
      <c r="BVI11" s="64"/>
      <c r="BVJ11" s="64"/>
      <c r="BVK11" s="64"/>
      <c r="BVL11" s="64"/>
      <c r="BVM11" s="64"/>
      <c r="BVN11" s="64"/>
      <c r="BVO11" s="64"/>
      <c r="BVP11" s="64"/>
      <c r="BVQ11" s="64"/>
      <c r="BVR11" s="64"/>
      <c r="BVS11" s="64"/>
      <c r="BVT11" s="64"/>
      <c r="BVU11" s="64"/>
      <c r="BVV11" s="64"/>
      <c r="BVW11" s="64"/>
      <c r="BVX11" s="64"/>
      <c r="BVY11" s="64"/>
      <c r="BVZ11" s="64"/>
      <c r="BWA11" s="64"/>
      <c r="BWB11" s="64"/>
      <c r="BWC11" s="64"/>
      <c r="BWD11" s="64"/>
      <c r="BWE11" s="64"/>
      <c r="BWF11" s="64"/>
      <c r="BWG11" s="64"/>
      <c r="BWH11" s="64"/>
      <c r="BWI11" s="64"/>
      <c r="BWJ11" s="64"/>
      <c r="BWK11" s="64"/>
      <c r="BWL11" s="64"/>
      <c r="BWM11" s="64"/>
      <c r="BWN11" s="64"/>
      <c r="BWO11" s="64"/>
      <c r="BWP11" s="64"/>
      <c r="BWQ11" s="64"/>
      <c r="BWR11" s="64"/>
      <c r="BWS11" s="64"/>
      <c r="BWT11" s="64"/>
      <c r="BWU11" s="64"/>
      <c r="BWV11" s="64"/>
      <c r="BWW11" s="64"/>
      <c r="BWX11" s="64"/>
      <c r="BWY11" s="64"/>
      <c r="BWZ11" s="64"/>
      <c r="BXA11" s="64"/>
      <c r="BXB11" s="64"/>
      <c r="BXC11" s="64"/>
      <c r="BXD11" s="64"/>
      <c r="BXE11" s="64"/>
      <c r="BXF11" s="64"/>
      <c r="BXG11" s="64"/>
      <c r="BXH11" s="64"/>
      <c r="BXI11" s="64"/>
      <c r="BXJ11" s="64"/>
      <c r="BXK11" s="64"/>
      <c r="BXL11" s="64"/>
      <c r="BXM11" s="64"/>
      <c r="BXN11" s="64"/>
      <c r="BXO11" s="64"/>
      <c r="BXP11" s="64"/>
      <c r="BXQ11" s="64"/>
      <c r="BXR11" s="64"/>
      <c r="BXS11" s="64"/>
      <c r="BXT11" s="64"/>
      <c r="BXU11" s="64"/>
      <c r="BXV11" s="64"/>
      <c r="BXW11" s="64"/>
      <c r="BXX11" s="64"/>
      <c r="BXY11" s="64"/>
      <c r="BXZ11" s="64"/>
      <c r="BYA11" s="64"/>
      <c r="BYB11" s="64"/>
      <c r="BYC11" s="64"/>
      <c r="BYD11" s="64"/>
      <c r="BYE11" s="64"/>
      <c r="BYF11" s="64"/>
      <c r="BYG11" s="64"/>
      <c r="BYH11" s="64"/>
      <c r="BYI11" s="64"/>
      <c r="BYJ11" s="64"/>
      <c r="BYK11" s="64"/>
      <c r="BYL11" s="64"/>
      <c r="BYM11" s="64"/>
      <c r="BYN11" s="64"/>
      <c r="BYO11" s="64"/>
      <c r="BYP11" s="64"/>
      <c r="BYQ11" s="64"/>
      <c r="BYR11" s="64"/>
      <c r="BYS11" s="64"/>
      <c r="BYT11" s="64"/>
      <c r="BYU11" s="64"/>
      <c r="BYV11" s="64"/>
      <c r="BYW11" s="64"/>
      <c r="BYX11" s="64"/>
      <c r="BYY11" s="64"/>
      <c r="BYZ11" s="64"/>
      <c r="BZA11" s="64"/>
      <c r="BZB11" s="64"/>
      <c r="BZC11" s="64"/>
      <c r="BZD11" s="64"/>
      <c r="BZE11" s="64"/>
      <c r="BZF11" s="64"/>
      <c r="BZG11" s="64"/>
      <c r="BZH11" s="64"/>
      <c r="BZI11" s="64"/>
      <c r="BZJ11" s="64"/>
      <c r="BZK11" s="64"/>
      <c r="BZL11" s="64"/>
      <c r="BZM11" s="64"/>
      <c r="BZN11" s="64"/>
      <c r="BZO11" s="64"/>
      <c r="BZP11" s="64"/>
      <c r="BZQ11" s="64"/>
      <c r="BZR11" s="64"/>
      <c r="BZS11" s="64"/>
      <c r="BZT11" s="64"/>
      <c r="BZU11" s="64"/>
      <c r="BZV11" s="64"/>
      <c r="BZW11" s="64"/>
      <c r="BZX11" s="64"/>
      <c r="BZY11" s="64"/>
      <c r="BZZ11" s="64"/>
      <c r="CAA11" s="64"/>
      <c r="CAB11" s="64"/>
      <c r="CAC11" s="64"/>
      <c r="CAD11" s="64"/>
      <c r="CAE11" s="64"/>
      <c r="CAF11" s="64"/>
      <c r="CAG11" s="64"/>
      <c r="CAH11" s="64"/>
      <c r="CAI11" s="64"/>
      <c r="CAJ11" s="64"/>
      <c r="CAK11" s="64"/>
      <c r="CAL11" s="64"/>
      <c r="CAM11" s="64"/>
      <c r="CAN11" s="64"/>
      <c r="CAO11" s="64"/>
      <c r="CAP11" s="64"/>
      <c r="CAQ11" s="64"/>
      <c r="CAR11" s="64"/>
      <c r="CAS11" s="64"/>
      <c r="CAT11" s="64"/>
      <c r="CAU11" s="64"/>
      <c r="CAV11" s="64"/>
      <c r="CAW11" s="64"/>
      <c r="CAX11" s="64"/>
      <c r="CAY11" s="64"/>
      <c r="CAZ11" s="64"/>
      <c r="CBA11" s="64"/>
      <c r="CBB11" s="64"/>
      <c r="CBC11" s="64"/>
      <c r="CBD11" s="64"/>
      <c r="CBE11" s="64"/>
      <c r="CBF11" s="64"/>
      <c r="CBG11" s="64"/>
      <c r="CBH11" s="64"/>
      <c r="CBI11" s="64"/>
      <c r="CBJ11" s="64"/>
      <c r="CBK11" s="64"/>
      <c r="CBL11" s="64"/>
      <c r="CBM11" s="64"/>
      <c r="CBN11" s="64"/>
      <c r="CBO11" s="64"/>
      <c r="CBP11" s="64"/>
      <c r="CBQ11" s="64"/>
      <c r="CBR11" s="64"/>
      <c r="CBS11" s="64"/>
      <c r="CBT11" s="64"/>
      <c r="CBU11" s="64"/>
      <c r="CBV11" s="64"/>
      <c r="CBW11" s="64"/>
      <c r="CBX11" s="64"/>
      <c r="CBY11" s="64"/>
      <c r="CBZ11" s="64"/>
      <c r="CCA11" s="64"/>
      <c r="CCB11" s="64"/>
      <c r="CCC11" s="64"/>
      <c r="CCD11" s="64"/>
      <c r="CCE11" s="64"/>
      <c r="CCF11" s="64"/>
      <c r="CCG11" s="64"/>
      <c r="CCH11" s="64"/>
      <c r="CCI11" s="64"/>
      <c r="CCJ11" s="64"/>
      <c r="CCK11" s="64"/>
      <c r="CCL11" s="64"/>
      <c r="CCM11" s="64"/>
      <c r="CCN11" s="64"/>
      <c r="CCO11" s="64"/>
      <c r="CCP11" s="64"/>
      <c r="CCQ11" s="64"/>
      <c r="CCR11" s="64"/>
      <c r="CCS11" s="64"/>
      <c r="CCT11" s="64"/>
      <c r="CCU11" s="64"/>
      <c r="CCV11" s="64"/>
      <c r="CCW11" s="64"/>
      <c r="CCX11" s="64"/>
      <c r="CCY11" s="64"/>
      <c r="CCZ11" s="64"/>
      <c r="CDA11" s="64"/>
      <c r="CDB11" s="64"/>
      <c r="CDC11" s="64"/>
      <c r="CDD11" s="64"/>
      <c r="CDE11" s="64"/>
      <c r="CDF11" s="64"/>
      <c r="CDG11" s="64"/>
      <c r="CDH11" s="64"/>
      <c r="CDI11" s="64"/>
      <c r="CDJ11" s="64"/>
      <c r="CDK11" s="64"/>
      <c r="CDL11" s="64"/>
      <c r="CDM11" s="64"/>
      <c r="CDN11" s="64"/>
      <c r="CDO11" s="64"/>
      <c r="CDP11" s="64"/>
      <c r="CDQ11" s="64"/>
      <c r="CDR11" s="64"/>
      <c r="CDS11" s="64"/>
      <c r="CDT11" s="64"/>
      <c r="CDU11" s="64"/>
      <c r="CDV11" s="64"/>
      <c r="CDW11" s="64"/>
      <c r="CDX11" s="64"/>
      <c r="CDY11" s="64"/>
      <c r="CDZ11" s="64"/>
      <c r="CEA11" s="64"/>
      <c r="CEB11" s="64"/>
      <c r="CEC11" s="64"/>
      <c r="CED11" s="64"/>
      <c r="CEE11" s="64"/>
      <c r="CEF11" s="64"/>
      <c r="CEG11" s="64"/>
      <c r="CEH11" s="64"/>
      <c r="CEI11" s="64"/>
      <c r="CEJ11" s="64"/>
      <c r="CEK11" s="64"/>
      <c r="CEL11" s="64"/>
      <c r="CEM11" s="64"/>
      <c r="CEN11" s="64"/>
      <c r="CEO11" s="64"/>
      <c r="CEP11" s="64"/>
      <c r="CEQ11" s="64"/>
      <c r="CER11" s="64"/>
      <c r="CES11" s="64"/>
      <c r="CET11" s="64"/>
      <c r="CEU11" s="64"/>
      <c r="CEV11" s="64"/>
      <c r="CEW11" s="64"/>
      <c r="CEX11" s="64"/>
      <c r="CEY11" s="64"/>
      <c r="CEZ11" s="64"/>
      <c r="CFA11" s="64"/>
      <c r="CFB11" s="64"/>
      <c r="CFC11" s="64"/>
      <c r="CFD11" s="64"/>
      <c r="CFE11" s="64"/>
      <c r="CFF11" s="64"/>
      <c r="CFG11" s="64"/>
      <c r="CFH11" s="64"/>
      <c r="CFI11" s="64"/>
      <c r="CFJ11" s="64"/>
      <c r="CFK11" s="64"/>
      <c r="CFL11" s="64"/>
      <c r="CFM11" s="64"/>
      <c r="CFN11" s="64"/>
      <c r="CFO11" s="64"/>
      <c r="CFP11" s="64"/>
      <c r="CFQ11" s="64"/>
      <c r="CFR11" s="64"/>
      <c r="CFS11" s="64"/>
      <c r="CFT11" s="64"/>
      <c r="CFU11" s="64"/>
      <c r="CFV11" s="64"/>
      <c r="CFW11" s="64"/>
      <c r="CFX11" s="64"/>
      <c r="CFY11" s="64"/>
      <c r="CFZ11" s="64"/>
      <c r="CGA11" s="64"/>
      <c r="CGB11" s="64"/>
      <c r="CGC11" s="64"/>
      <c r="CGD11" s="64"/>
      <c r="CGE11" s="64"/>
      <c r="CGF11" s="64"/>
      <c r="CGG11" s="64"/>
      <c r="CGH11" s="64"/>
      <c r="CGI11" s="64"/>
      <c r="CGJ11" s="64"/>
      <c r="CGK11" s="64"/>
      <c r="CGL11" s="64"/>
      <c r="CGM11" s="64"/>
      <c r="CGN11" s="64"/>
      <c r="CGO11" s="64"/>
      <c r="CGP11" s="64"/>
      <c r="CGQ11" s="64"/>
      <c r="CGR11" s="64"/>
      <c r="CGS11" s="64"/>
      <c r="CGT11" s="64"/>
      <c r="CGU11" s="64"/>
      <c r="CGV11" s="64"/>
      <c r="CGW11" s="64"/>
      <c r="CGX11" s="64"/>
      <c r="CGY11" s="64"/>
      <c r="CGZ11" s="64"/>
      <c r="CHA11" s="64"/>
      <c r="CHB11" s="64"/>
      <c r="CHC11" s="64"/>
      <c r="CHD11" s="64"/>
      <c r="CHE11" s="64"/>
      <c r="CHF11" s="64"/>
      <c r="CHG11" s="64"/>
      <c r="CHH11" s="64"/>
      <c r="CHI11" s="64"/>
      <c r="CHJ11" s="64"/>
      <c r="CHK11" s="64"/>
      <c r="CHL11" s="64"/>
      <c r="CHM11" s="64"/>
      <c r="CHN11" s="64"/>
      <c r="CHO11" s="64"/>
      <c r="CHP11" s="64"/>
      <c r="CHQ11" s="64"/>
      <c r="CHR11" s="64"/>
      <c r="CHS11" s="64"/>
      <c r="CHT11" s="64"/>
      <c r="CHU11" s="64"/>
      <c r="CHV11" s="64"/>
      <c r="CHW11" s="64"/>
      <c r="CHX11" s="64"/>
      <c r="CHY11" s="64"/>
      <c r="CHZ11" s="64"/>
      <c r="CIA11" s="64"/>
      <c r="CIB11" s="64"/>
      <c r="CIC11" s="64"/>
      <c r="CID11" s="64"/>
      <c r="CIE11" s="64"/>
      <c r="CIF11" s="64"/>
      <c r="CIG11" s="64"/>
      <c r="CIH11" s="64"/>
      <c r="CII11" s="64"/>
      <c r="CIJ11" s="64"/>
      <c r="CIK11" s="64"/>
      <c r="CIL11" s="64"/>
      <c r="CIM11" s="64"/>
      <c r="CIN11" s="64"/>
      <c r="CIO11" s="64"/>
      <c r="CIP11" s="64"/>
      <c r="CIQ11" s="64"/>
      <c r="CIR11" s="64"/>
      <c r="CIS11" s="64"/>
      <c r="CIT11" s="64"/>
      <c r="CIU11" s="64"/>
      <c r="CIV11" s="64"/>
      <c r="CIW11" s="64"/>
      <c r="CIX11" s="64"/>
      <c r="CIY11" s="64"/>
      <c r="CIZ11" s="64"/>
      <c r="CJA11" s="64"/>
      <c r="CJB11" s="64"/>
      <c r="CJC11" s="64"/>
      <c r="CJD11" s="64"/>
      <c r="CJE11" s="64"/>
      <c r="CJF11" s="64"/>
      <c r="CJG11" s="64"/>
      <c r="CJH11" s="64"/>
      <c r="CJI11" s="64"/>
      <c r="CJJ11" s="64"/>
      <c r="CJK11" s="64"/>
      <c r="CJL11" s="64"/>
      <c r="CJM11" s="64"/>
      <c r="CJN11" s="64"/>
      <c r="CJO11" s="64"/>
      <c r="CJP11" s="64"/>
      <c r="CJQ11" s="64"/>
      <c r="CJR11" s="64"/>
      <c r="CJS11" s="64"/>
      <c r="CJT11" s="64"/>
      <c r="CJU11" s="64"/>
      <c r="CJV11" s="64"/>
      <c r="CJW11" s="64"/>
      <c r="CJX11" s="64"/>
      <c r="CJY11" s="64"/>
      <c r="CJZ11" s="64"/>
      <c r="CKA11" s="64"/>
      <c r="CKB11" s="64"/>
      <c r="CKC11" s="64"/>
      <c r="CKD11" s="64"/>
      <c r="CKE11" s="64"/>
      <c r="CKF11" s="64"/>
      <c r="CKG11" s="64"/>
      <c r="CKH11" s="64"/>
      <c r="CKI11" s="64"/>
      <c r="CKJ11" s="64"/>
      <c r="CKK11" s="64"/>
      <c r="CKL11" s="64"/>
      <c r="CKM11" s="64"/>
      <c r="CKN11" s="64"/>
      <c r="CKO11" s="64"/>
      <c r="CKP11" s="64"/>
      <c r="CKQ11" s="64"/>
      <c r="CKR11" s="64"/>
      <c r="CKS11" s="64"/>
      <c r="CKT11" s="64"/>
      <c r="CKU11" s="64"/>
      <c r="CKV11" s="64"/>
      <c r="CKW11" s="64"/>
      <c r="CKX11" s="64"/>
      <c r="CKY11" s="64"/>
      <c r="CKZ11" s="64"/>
      <c r="CLA11" s="64"/>
      <c r="CLB11" s="64"/>
      <c r="CLC11" s="64"/>
      <c r="CLD11" s="64"/>
      <c r="CLE11" s="64"/>
      <c r="CLF11" s="64"/>
      <c r="CLG11" s="64"/>
      <c r="CLH11" s="64"/>
      <c r="CLI11" s="64"/>
      <c r="CLJ11" s="64"/>
      <c r="CLK11" s="64"/>
      <c r="CLL11" s="64"/>
      <c r="CLM11" s="64"/>
      <c r="CLN11" s="64"/>
      <c r="CLO11" s="64"/>
      <c r="CLP11" s="64"/>
      <c r="CLQ11" s="64"/>
      <c r="CLR11" s="64"/>
      <c r="CLS11" s="64"/>
      <c r="CLT11" s="64"/>
      <c r="CLU11" s="64"/>
      <c r="CLV11" s="64"/>
      <c r="CLW11" s="64"/>
      <c r="CLX11" s="64"/>
      <c r="CLY11" s="64"/>
      <c r="CLZ11" s="64"/>
      <c r="CMA11" s="64"/>
      <c r="CMB11" s="64"/>
      <c r="CMC11" s="64"/>
      <c r="CMD11" s="64"/>
      <c r="CME11" s="64"/>
      <c r="CMF11" s="64"/>
      <c r="CMG11" s="64"/>
      <c r="CMH11" s="64"/>
      <c r="CMI11" s="64"/>
      <c r="CMJ11" s="64"/>
      <c r="CMK11" s="64"/>
      <c r="CML11" s="64"/>
      <c r="CMM11" s="64"/>
      <c r="CMN11" s="64"/>
      <c r="CMO11" s="64"/>
      <c r="CMP11" s="64"/>
      <c r="CMQ11" s="64"/>
      <c r="CMR11" s="64"/>
      <c r="CMS11" s="64"/>
      <c r="CMT11" s="64"/>
      <c r="CMU11" s="64"/>
      <c r="CMV11" s="64"/>
      <c r="CMW11" s="64"/>
      <c r="CMX11" s="64"/>
      <c r="CMY11" s="64"/>
      <c r="CMZ11" s="64"/>
      <c r="CNA11" s="64"/>
      <c r="CNB11" s="64"/>
      <c r="CNC11" s="64"/>
      <c r="CND11" s="64"/>
      <c r="CNE11" s="64"/>
      <c r="CNF11" s="64"/>
      <c r="CNG11" s="64"/>
      <c r="CNH11" s="64"/>
      <c r="CNI11" s="64"/>
      <c r="CNJ11" s="64"/>
      <c r="CNK11" s="64"/>
      <c r="CNL11" s="64"/>
      <c r="CNM11" s="64"/>
      <c r="CNN11" s="64"/>
      <c r="CNO11" s="64"/>
      <c r="CNP11" s="64"/>
      <c r="CNQ11" s="64"/>
      <c r="CNR11" s="64"/>
      <c r="CNS11" s="64"/>
      <c r="CNT11" s="64"/>
      <c r="CNU11" s="64"/>
      <c r="CNV11" s="64"/>
      <c r="CNW11" s="64"/>
      <c r="CNX11" s="64"/>
      <c r="CNY11" s="64"/>
      <c r="CNZ11" s="64"/>
      <c r="COA11" s="64"/>
      <c r="COB11" s="64"/>
      <c r="COC11" s="64"/>
      <c r="COD11" s="64"/>
      <c r="COE11" s="64"/>
      <c r="COF11" s="64"/>
      <c r="COG11" s="64"/>
      <c r="COH11" s="64"/>
      <c r="COI11" s="64"/>
      <c r="COJ11" s="64"/>
      <c r="COK11" s="64"/>
      <c r="COL11" s="64"/>
      <c r="COM11" s="64"/>
      <c r="CON11" s="64"/>
      <c r="COO11" s="64"/>
      <c r="COP11" s="64"/>
      <c r="COQ11" s="64"/>
      <c r="COR11" s="64"/>
      <c r="COS11" s="64"/>
      <c r="COT11" s="64"/>
      <c r="COU11" s="64"/>
      <c r="COV11" s="64"/>
      <c r="COW11" s="64"/>
      <c r="COX11" s="64"/>
      <c r="COY11" s="64"/>
      <c r="COZ11" s="64"/>
      <c r="CPA11" s="64"/>
      <c r="CPB11" s="64"/>
      <c r="CPC11" s="64"/>
      <c r="CPD11" s="64"/>
      <c r="CPE11" s="64"/>
      <c r="CPF11" s="64"/>
      <c r="CPG11" s="64"/>
      <c r="CPH11" s="64"/>
      <c r="CPI11" s="64"/>
      <c r="CPJ11" s="64"/>
      <c r="CPK11" s="64"/>
      <c r="CPL11" s="64"/>
      <c r="CPM11" s="64"/>
      <c r="CPN11" s="64"/>
      <c r="CPO11" s="64"/>
      <c r="CPP11" s="64"/>
      <c r="CPQ11" s="64"/>
      <c r="CPR11" s="64"/>
      <c r="CPS11" s="64"/>
      <c r="CPT11" s="64"/>
      <c r="CPU11" s="64"/>
      <c r="CPV11" s="64"/>
      <c r="CPW11" s="64"/>
      <c r="CPX11" s="64"/>
      <c r="CPY11" s="64"/>
      <c r="CPZ11" s="64"/>
      <c r="CQA11" s="64"/>
      <c r="CQB11" s="64"/>
      <c r="CQC11" s="64"/>
      <c r="CQD11" s="64"/>
      <c r="CQE11" s="64"/>
      <c r="CQF11" s="64"/>
      <c r="CQG11" s="64"/>
      <c r="CQH11" s="64"/>
      <c r="CQI11" s="64"/>
      <c r="CQJ11" s="64"/>
      <c r="CQK11" s="64"/>
      <c r="CQL11" s="64"/>
      <c r="CQM11" s="64"/>
      <c r="CQN11" s="64"/>
      <c r="CQO11" s="64"/>
      <c r="CQP11" s="64"/>
      <c r="CQQ11" s="64"/>
      <c r="CQR11" s="64"/>
      <c r="CQS11" s="64"/>
      <c r="CQT11" s="64"/>
      <c r="CQU11" s="64"/>
      <c r="CQV11" s="64"/>
      <c r="CQW11" s="64"/>
      <c r="CQX11" s="64"/>
      <c r="CQY11" s="64"/>
      <c r="CQZ11" s="64"/>
      <c r="CRA11" s="64"/>
      <c r="CRB11" s="64"/>
      <c r="CRC11" s="64"/>
      <c r="CRD11" s="64"/>
      <c r="CRE11" s="64"/>
      <c r="CRF11" s="64"/>
      <c r="CRG11" s="64"/>
      <c r="CRH11" s="64"/>
      <c r="CRI11" s="64"/>
      <c r="CRJ11" s="64"/>
      <c r="CRK11" s="64"/>
      <c r="CRL11" s="64"/>
      <c r="CRM11" s="64"/>
      <c r="CRN11" s="64"/>
      <c r="CRO11" s="64"/>
      <c r="CRP11" s="64"/>
      <c r="CRQ11" s="64"/>
      <c r="CRR11" s="64"/>
      <c r="CRS11" s="64"/>
      <c r="CRT11" s="64"/>
      <c r="CRU11" s="64"/>
      <c r="CRV11" s="64"/>
      <c r="CRW11" s="64"/>
      <c r="CRX11" s="64"/>
      <c r="CRY11" s="64"/>
      <c r="CRZ11" s="64"/>
      <c r="CSA11" s="64"/>
      <c r="CSB11" s="64"/>
      <c r="CSC11" s="64"/>
      <c r="CSD11" s="64"/>
      <c r="CSE11" s="64"/>
      <c r="CSF11" s="64"/>
      <c r="CSG11" s="64"/>
      <c r="CSH11" s="64"/>
      <c r="CSI11" s="64"/>
      <c r="CSJ11" s="64"/>
      <c r="CSK11" s="64"/>
      <c r="CSL11" s="64"/>
      <c r="CSM11" s="64"/>
      <c r="CSN11" s="64"/>
      <c r="CSO11" s="64"/>
      <c r="CSP11" s="64"/>
      <c r="CSQ11" s="64"/>
      <c r="CSR11" s="64"/>
      <c r="CSS11" s="64"/>
      <c r="CST11" s="64"/>
      <c r="CSU11" s="64"/>
      <c r="CSV11" s="64"/>
      <c r="CSW11" s="64"/>
      <c r="CSX11" s="64"/>
      <c r="CSY11" s="64"/>
      <c r="CSZ11" s="64"/>
      <c r="CTA11" s="64"/>
      <c r="CTB11" s="64"/>
      <c r="CTC11" s="64"/>
      <c r="CTD11" s="64"/>
      <c r="CTE11" s="64"/>
      <c r="CTF11" s="64"/>
      <c r="CTG11" s="64"/>
      <c r="CTH11" s="64"/>
      <c r="CTI11" s="64"/>
      <c r="CTJ11" s="64"/>
      <c r="CTK11" s="64"/>
      <c r="CTL11" s="64"/>
      <c r="CTM11" s="64"/>
      <c r="CTN11" s="64"/>
      <c r="CTO11" s="64"/>
      <c r="CTP11" s="64"/>
      <c r="CTQ11" s="64"/>
      <c r="CTR11" s="64"/>
      <c r="CTS11" s="64"/>
      <c r="CTT11" s="64"/>
      <c r="CTU11" s="64"/>
      <c r="CTV11" s="64"/>
      <c r="CTW11" s="64"/>
      <c r="CTX11" s="64"/>
      <c r="CTY11" s="64"/>
      <c r="CTZ11" s="64"/>
      <c r="CUA11" s="64"/>
      <c r="CUB11" s="64"/>
      <c r="CUC11" s="64"/>
      <c r="CUD11" s="64"/>
      <c r="CUE11" s="64"/>
      <c r="CUF11" s="64"/>
      <c r="CUG11" s="64"/>
      <c r="CUH11" s="64"/>
      <c r="CUI11" s="64"/>
      <c r="CUJ11" s="64"/>
      <c r="CUK11" s="64"/>
      <c r="CUL11" s="64"/>
      <c r="CUM11" s="64"/>
      <c r="CUN11" s="64"/>
      <c r="CUO11" s="64"/>
      <c r="CUP11" s="64"/>
      <c r="CUQ11" s="64"/>
      <c r="CUR11" s="64"/>
      <c r="CUS11" s="64"/>
      <c r="CUT11" s="64"/>
      <c r="CUU11" s="64"/>
      <c r="CUV11" s="64"/>
      <c r="CUW11" s="64"/>
      <c r="CUX11" s="64"/>
      <c r="CUY11" s="64"/>
      <c r="CUZ11" s="64"/>
      <c r="CVA11" s="64"/>
      <c r="CVB11" s="64"/>
      <c r="CVC11" s="64"/>
      <c r="CVD11" s="64"/>
      <c r="CVE11" s="64"/>
      <c r="CVF11" s="64"/>
      <c r="CVG11" s="64"/>
      <c r="CVH11" s="64"/>
      <c r="CVI11" s="64"/>
      <c r="CVJ11" s="64"/>
      <c r="CVK11" s="64"/>
      <c r="CVL11" s="64"/>
      <c r="CVM11" s="64"/>
      <c r="CVN11" s="64"/>
      <c r="CVO11" s="64"/>
      <c r="CVP11" s="64"/>
      <c r="CVQ11" s="64"/>
      <c r="CVR11" s="64"/>
      <c r="CVS11" s="64"/>
      <c r="CVT11" s="64"/>
      <c r="CVU11" s="64"/>
      <c r="CVV11" s="64"/>
      <c r="CVW11" s="64"/>
      <c r="CVX11" s="64"/>
      <c r="CVY11" s="64"/>
      <c r="CVZ11" s="64"/>
      <c r="CWA11" s="64"/>
      <c r="CWB11" s="64"/>
      <c r="CWC11" s="64"/>
      <c r="CWD11" s="64"/>
      <c r="CWE11" s="64"/>
      <c r="CWF11" s="64"/>
      <c r="CWG11" s="64"/>
      <c r="CWH11" s="64"/>
      <c r="CWI11" s="64"/>
      <c r="CWJ11" s="64"/>
      <c r="CWK11" s="64"/>
      <c r="CWL11" s="64"/>
      <c r="CWM11" s="64"/>
      <c r="CWN11" s="64"/>
      <c r="CWO11" s="64"/>
      <c r="CWP11" s="64"/>
      <c r="CWQ11" s="64"/>
      <c r="CWR11" s="64"/>
      <c r="CWS11" s="64"/>
      <c r="CWT11" s="64"/>
      <c r="CWU11" s="64"/>
      <c r="CWV11" s="64"/>
      <c r="CWW11" s="64"/>
      <c r="CWX11" s="64"/>
      <c r="CWY11" s="64"/>
      <c r="CWZ11" s="64"/>
      <c r="CXA11" s="64"/>
      <c r="CXB11" s="64"/>
      <c r="CXC11" s="64"/>
      <c r="CXD11" s="64"/>
      <c r="CXE11" s="64"/>
      <c r="CXF11" s="64"/>
      <c r="CXG11" s="64"/>
      <c r="CXH11" s="64"/>
      <c r="CXI11" s="64"/>
      <c r="CXJ11" s="64"/>
      <c r="CXK11" s="64"/>
      <c r="CXL11" s="64"/>
      <c r="CXM11" s="64"/>
      <c r="CXN11" s="64"/>
      <c r="CXO11" s="64"/>
      <c r="CXP11" s="64"/>
      <c r="CXQ11" s="64"/>
      <c r="CXR11" s="64"/>
      <c r="CXS11" s="64"/>
      <c r="CXT11" s="64"/>
      <c r="CXU11" s="64"/>
      <c r="CXV11" s="64"/>
      <c r="CXW11" s="64"/>
      <c r="CXX11" s="64"/>
      <c r="CXY11" s="64"/>
      <c r="CXZ11" s="64"/>
      <c r="CYA11" s="64"/>
      <c r="CYB11" s="64"/>
      <c r="CYC11" s="64"/>
      <c r="CYD11" s="64"/>
      <c r="CYE11" s="64"/>
      <c r="CYF11" s="64"/>
      <c r="CYG11" s="64"/>
      <c r="CYH11" s="64"/>
      <c r="CYI11" s="64"/>
      <c r="CYJ11" s="64"/>
      <c r="CYK11" s="64"/>
      <c r="CYL11" s="64"/>
      <c r="CYM11" s="64"/>
      <c r="CYN11" s="64"/>
      <c r="CYO11" s="64"/>
      <c r="CYP11" s="64"/>
      <c r="CYQ11" s="64"/>
      <c r="CYR11" s="64"/>
      <c r="CYS11" s="64"/>
      <c r="CYT11" s="64"/>
      <c r="CYU11" s="64"/>
      <c r="CYV11" s="64"/>
      <c r="CYW11" s="64"/>
      <c r="CYX11" s="64"/>
      <c r="CYY11" s="64"/>
      <c r="CYZ11" s="64"/>
      <c r="CZA11" s="64"/>
      <c r="CZB11" s="64"/>
      <c r="CZC11" s="64"/>
      <c r="CZD11" s="64"/>
      <c r="CZE11" s="64"/>
      <c r="CZF11" s="64"/>
      <c r="CZG11" s="64"/>
      <c r="CZH11" s="64"/>
      <c r="CZI11" s="64"/>
      <c r="CZJ11" s="64"/>
      <c r="CZK11" s="64"/>
      <c r="CZL11" s="64"/>
      <c r="CZM11" s="64"/>
      <c r="CZN11" s="64"/>
      <c r="CZO11" s="64"/>
      <c r="CZP11" s="64"/>
      <c r="CZQ11" s="64"/>
      <c r="CZR11" s="64"/>
      <c r="CZS11" s="64"/>
      <c r="CZT11" s="64"/>
      <c r="CZU11" s="64"/>
      <c r="CZV11" s="64"/>
      <c r="CZW11" s="64"/>
      <c r="CZX11" s="64"/>
      <c r="CZY11" s="64"/>
      <c r="CZZ11" s="64"/>
      <c r="DAA11" s="64"/>
      <c r="DAB11" s="64"/>
      <c r="DAC11" s="64"/>
      <c r="DAD11" s="64"/>
      <c r="DAE11" s="64"/>
      <c r="DAF11" s="64"/>
      <c r="DAG11" s="64"/>
      <c r="DAH11" s="64"/>
      <c r="DAI11" s="64"/>
      <c r="DAJ11" s="64"/>
      <c r="DAK11" s="64"/>
      <c r="DAL11" s="64"/>
      <c r="DAM11" s="64"/>
      <c r="DAN11" s="64"/>
      <c r="DAO11" s="64"/>
      <c r="DAP11" s="64"/>
      <c r="DAQ11" s="64"/>
      <c r="DAR11" s="64"/>
      <c r="DAS11" s="64"/>
      <c r="DAT11" s="64"/>
      <c r="DAU11" s="64"/>
      <c r="DAV11" s="64"/>
      <c r="DAW11" s="64"/>
      <c r="DAX11" s="64"/>
      <c r="DAY11" s="64"/>
      <c r="DAZ11" s="64"/>
      <c r="DBA11" s="64"/>
      <c r="DBB11" s="64"/>
      <c r="DBC11" s="64"/>
      <c r="DBD11" s="64"/>
      <c r="DBE11" s="64"/>
      <c r="DBF11" s="64"/>
      <c r="DBG11" s="64"/>
      <c r="DBH11" s="64"/>
      <c r="DBI11" s="64"/>
      <c r="DBJ11" s="64"/>
      <c r="DBK11" s="64"/>
      <c r="DBL11" s="64"/>
      <c r="DBM11" s="64"/>
      <c r="DBN11" s="64"/>
      <c r="DBO11" s="64"/>
      <c r="DBP11" s="64"/>
      <c r="DBQ11" s="64"/>
      <c r="DBR11" s="64"/>
      <c r="DBS11" s="64"/>
      <c r="DBT11" s="64"/>
      <c r="DBU11" s="64"/>
      <c r="DBV11" s="64"/>
      <c r="DBW11" s="64"/>
      <c r="DBX11" s="64"/>
      <c r="DBY11" s="64"/>
      <c r="DBZ11" s="64"/>
      <c r="DCA11" s="64"/>
      <c r="DCB11" s="64"/>
      <c r="DCC11" s="64"/>
      <c r="DCD11" s="64"/>
      <c r="DCE11" s="64"/>
      <c r="DCF11" s="64"/>
      <c r="DCG11" s="64"/>
      <c r="DCH11" s="64"/>
      <c r="DCI11" s="64"/>
      <c r="DCJ11" s="64"/>
      <c r="DCK11" s="64"/>
      <c r="DCL11" s="64"/>
      <c r="DCM11" s="64"/>
      <c r="DCN11" s="64"/>
      <c r="DCO11" s="64"/>
      <c r="DCP11" s="64"/>
      <c r="DCQ11" s="64"/>
      <c r="DCR11" s="64"/>
      <c r="DCS11" s="64"/>
      <c r="DCT11" s="64"/>
      <c r="DCU11" s="64"/>
    </row>
    <row r="12" spans="1:2803" s="120" customFormat="1" ht="20.100000000000001" customHeight="1" thickBot="1" x14ac:dyDescent="0.25">
      <c r="A12" s="125">
        <f>IF(H12&lt;&gt;"",1+MAX(A1:A11),"")</f>
        <v>6</v>
      </c>
      <c r="B12" s="6"/>
      <c r="C12" s="6"/>
      <c r="D12" s="42" t="s">
        <v>16</v>
      </c>
      <c r="E12" s="263">
        <v>1</v>
      </c>
      <c r="F12" s="264">
        <v>0</v>
      </c>
      <c r="G12" s="263">
        <f t="shared" si="0"/>
        <v>1</v>
      </c>
      <c r="H12" s="6" t="s">
        <v>11</v>
      </c>
      <c r="I12" s="176">
        <v>0</v>
      </c>
      <c r="J12" s="3">
        <f t="shared" si="1"/>
        <v>0</v>
      </c>
      <c r="K12" s="134">
        <v>0</v>
      </c>
      <c r="L12" s="134">
        <f t="shared" si="2"/>
        <v>0</v>
      </c>
      <c r="M12" s="134">
        <v>0</v>
      </c>
      <c r="N12" s="137">
        <f t="shared" si="3"/>
        <v>0</v>
      </c>
      <c r="O12" s="265">
        <f t="shared" si="4"/>
        <v>0</v>
      </c>
      <c r="P12" s="129"/>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c r="BGX12" s="64"/>
      <c r="BGY12" s="64"/>
      <c r="BGZ12" s="64"/>
      <c r="BHA12" s="64"/>
      <c r="BHB12" s="64"/>
      <c r="BHC12" s="64"/>
      <c r="BHD12" s="64"/>
      <c r="BHE12" s="64"/>
      <c r="BHF12" s="64"/>
      <c r="BHG12" s="64"/>
      <c r="BHH12" s="64"/>
      <c r="BHI12" s="64"/>
      <c r="BHJ12" s="64"/>
      <c r="BHK12" s="64"/>
      <c r="BHL12" s="64"/>
      <c r="BHM12" s="64"/>
      <c r="BHN12" s="64"/>
      <c r="BHO12" s="64"/>
      <c r="BHP12" s="64"/>
      <c r="BHQ12" s="64"/>
      <c r="BHR12" s="64"/>
      <c r="BHS12" s="64"/>
      <c r="BHT12" s="64"/>
      <c r="BHU12" s="64"/>
      <c r="BHV12" s="64"/>
      <c r="BHW12" s="64"/>
      <c r="BHX12" s="64"/>
      <c r="BHY12" s="64"/>
      <c r="BHZ12" s="64"/>
      <c r="BIA12" s="64"/>
      <c r="BIB12" s="64"/>
      <c r="BIC12" s="64"/>
      <c r="BID12" s="64"/>
      <c r="BIE12" s="64"/>
      <c r="BIF12" s="64"/>
      <c r="BIG12" s="64"/>
      <c r="BIH12" s="64"/>
      <c r="BII12" s="64"/>
      <c r="BIJ12" s="64"/>
      <c r="BIK12" s="64"/>
      <c r="BIL12" s="64"/>
      <c r="BIM12" s="64"/>
      <c r="BIN12" s="64"/>
      <c r="BIO12" s="64"/>
      <c r="BIP12" s="64"/>
      <c r="BIQ12" s="64"/>
      <c r="BIR12" s="64"/>
      <c r="BIS12" s="64"/>
      <c r="BIT12" s="64"/>
      <c r="BIU12" s="64"/>
      <c r="BIV12" s="64"/>
      <c r="BIW12" s="64"/>
      <c r="BIX12" s="64"/>
      <c r="BIY12" s="64"/>
      <c r="BIZ12" s="64"/>
      <c r="BJA12" s="64"/>
      <c r="BJB12" s="64"/>
      <c r="BJC12" s="64"/>
      <c r="BJD12" s="64"/>
      <c r="BJE12" s="64"/>
      <c r="BJF12" s="64"/>
      <c r="BJG12" s="64"/>
      <c r="BJH12" s="64"/>
      <c r="BJI12" s="64"/>
      <c r="BJJ12" s="64"/>
      <c r="BJK12" s="64"/>
      <c r="BJL12" s="64"/>
      <c r="BJM12" s="64"/>
      <c r="BJN12" s="64"/>
      <c r="BJO12" s="64"/>
      <c r="BJP12" s="64"/>
      <c r="BJQ12" s="64"/>
      <c r="BJR12" s="64"/>
      <c r="BJS12" s="64"/>
      <c r="BJT12" s="64"/>
      <c r="BJU12" s="64"/>
      <c r="BJV12" s="64"/>
      <c r="BJW12" s="64"/>
      <c r="BJX12" s="64"/>
      <c r="BJY12" s="64"/>
      <c r="BJZ12" s="64"/>
      <c r="BKA12" s="64"/>
      <c r="BKB12" s="64"/>
      <c r="BKC12" s="64"/>
      <c r="BKD12" s="64"/>
      <c r="BKE12" s="64"/>
      <c r="BKF12" s="64"/>
      <c r="BKG12" s="64"/>
      <c r="BKH12" s="64"/>
      <c r="BKI12" s="64"/>
      <c r="BKJ12" s="64"/>
      <c r="BKK12" s="64"/>
      <c r="BKL12" s="64"/>
      <c r="BKM12" s="64"/>
      <c r="BKN12" s="64"/>
      <c r="BKO12" s="64"/>
      <c r="BKP12" s="64"/>
      <c r="BKQ12" s="64"/>
      <c r="BKR12" s="64"/>
      <c r="BKS12" s="64"/>
      <c r="BKT12" s="64"/>
      <c r="BKU12" s="64"/>
      <c r="BKV12" s="64"/>
      <c r="BKW12" s="64"/>
      <c r="BKX12" s="64"/>
      <c r="BKY12" s="64"/>
      <c r="BKZ12" s="64"/>
      <c r="BLA12" s="64"/>
      <c r="BLB12" s="64"/>
      <c r="BLC12" s="64"/>
      <c r="BLD12" s="64"/>
      <c r="BLE12" s="64"/>
      <c r="BLF12" s="64"/>
      <c r="BLG12" s="64"/>
      <c r="BLH12" s="64"/>
      <c r="BLI12" s="64"/>
      <c r="BLJ12" s="64"/>
      <c r="BLK12" s="64"/>
      <c r="BLL12" s="64"/>
      <c r="BLM12" s="64"/>
      <c r="BLN12" s="64"/>
      <c r="BLO12" s="64"/>
      <c r="BLP12" s="64"/>
      <c r="BLQ12" s="64"/>
      <c r="BLR12" s="64"/>
      <c r="BLS12" s="64"/>
      <c r="BLT12" s="64"/>
      <c r="BLU12" s="64"/>
      <c r="BLV12" s="64"/>
      <c r="BLW12" s="64"/>
      <c r="BLX12" s="64"/>
      <c r="BLY12" s="64"/>
      <c r="BLZ12" s="64"/>
      <c r="BMA12" s="64"/>
      <c r="BMB12" s="64"/>
      <c r="BMC12" s="64"/>
      <c r="BMD12" s="64"/>
      <c r="BME12" s="64"/>
      <c r="BMF12" s="64"/>
      <c r="BMG12" s="64"/>
      <c r="BMH12" s="64"/>
      <c r="BMI12" s="64"/>
      <c r="BMJ12" s="64"/>
      <c r="BMK12" s="64"/>
      <c r="BML12" s="64"/>
      <c r="BMM12" s="64"/>
      <c r="BMN12" s="64"/>
      <c r="BMO12" s="64"/>
      <c r="BMP12" s="64"/>
      <c r="BMQ12" s="64"/>
      <c r="BMR12" s="64"/>
      <c r="BMS12" s="64"/>
      <c r="BMT12" s="64"/>
      <c r="BMU12" s="64"/>
      <c r="BMV12" s="64"/>
      <c r="BMW12" s="64"/>
      <c r="BMX12" s="64"/>
      <c r="BMY12" s="64"/>
      <c r="BMZ12" s="64"/>
      <c r="BNA12" s="64"/>
      <c r="BNB12" s="64"/>
      <c r="BNC12" s="64"/>
      <c r="BND12" s="64"/>
      <c r="BNE12" s="64"/>
      <c r="BNF12" s="64"/>
      <c r="BNG12" s="64"/>
      <c r="BNH12" s="64"/>
      <c r="BNI12" s="64"/>
      <c r="BNJ12" s="64"/>
      <c r="BNK12" s="64"/>
      <c r="BNL12" s="64"/>
      <c r="BNM12" s="64"/>
      <c r="BNN12" s="64"/>
      <c r="BNO12" s="64"/>
      <c r="BNP12" s="64"/>
      <c r="BNQ12" s="64"/>
      <c r="BNR12" s="64"/>
      <c r="BNS12" s="64"/>
      <c r="BNT12" s="64"/>
      <c r="BNU12" s="64"/>
      <c r="BNV12" s="64"/>
      <c r="BNW12" s="64"/>
      <c r="BNX12" s="64"/>
      <c r="BNY12" s="64"/>
      <c r="BNZ12" s="64"/>
      <c r="BOA12" s="64"/>
      <c r="BOB12" s="64"/>
      <c r="BOC12" s="64"/>
      <c r="BOD12" s="64"/>
      <c r="BOE12" s="64"/>
      <c r="BOF12" s="64"/>
      <c r="BOG12" s="64"/>
      <c r="BOH12" s="64"/>
      <c r="BOI12" s="64"/>
      <c r="BOJ12" s="64"/>
      <c r="BOK12" s="64"/>
      <c r="BOL12" s="64"/>
      <c r="BOM12" s="64"/>
      <c r="BON12" s="64"/>
      <c r="BOO12" s="64"/>
      <c r="BOP12" s="64"/>
      <c r="BOQ12" s="64"/>
      <c r="BOR12" s="64"/>
      <c r="BOS12" s="64"/>
      <c r="BOT12" s="64"/>
      <c r="BOU12" s="64"/>
      <c r="BOV12" s="64"/>
      <c r="BOW12" s="64"/>
      <c r="BOX12" s="64"/>
      <c r="BOY12" s="64"/>
      <c r="BOZ12" s="64"/>
      <c r="BPA12" s="64"/>
      <c r="BPB12" s="64"/>
      <c r="BPC12" s="64"/>
      <c r="BPD12" s="64"/>
      <c r="BPE12" s="64"/>
      <c r="BPF12" s="64"/>
      <c r="BPG12" s="64"/>
      <c r="BPH12" s="64"/>
      <c r="BPI12" s="64"/>
      <c r="BPJ12" s="64"/>
      <c r="BPK12" s="64"/>
      <c r="BPL12" s="64"/>
      <c r="BPM12" s="64"/>
      <c r="BPN12" s="64"/>
      <c r="BPO12" s="64"/>
      <c r="BPP12" s="64"/>
      <c r="BPQ12" s="64"/>
      <c r="BPR12" s="64"/>
      <c r="BPS12" s="64"/>
      <c r="BPT12" s="64"/>
      <c r="BPU12" s="64"/>
      <c r="BPV12" s="64"/>
      <c r="BPW12" s="64"/>
      <c r="BPX12" s="64"/>
      <c r="BPY12" s="64"/>
      <c r="BPZ12" s="64"/>
      <c r="BQA12" s="64"/>
      <c r="BQB12" s="64"/>
      <c r="BQC12" s="64"/>
      <c r="BQD12" s="64"/>
      <c r="BQE12" s="64"/>
      <c r="BQF12" s="64"/>
      <c r="BQG12" s="64"/>
      <c r="BQH12" s="64"/>
      <c r="BQI12" s="64"/>
      <c r="BQJ12" s="64"/>
      <c r="BQK12" s="64"/>
      <c r="BQL12" s="64"/>
      <c r="BQM12" s="64"/>
      <c r="BQN12" s="64"/>
      <c r="BQO12" s="64"/>
      <c r="BQP12" s="64"/>
      <c r="BQQ12" s="64"/>
      <c r="BQR12" s="64"/>
      <c r="BQS12" s="64"/>
      <c r="BQT12" s="64"/>
      <c r="BQU12" s="64"/>
      <c r="BQV12" s="64"/>
      <c r="BQW12" s="64"/>
      <c r="BQX12" s="64"/>
      <c r="BQY12" s="64"/>
      <c r="BQZ12" s="64"/>
      <c r="BRA12" s="64"/>
      <c r="BRB12" s="64"/>
      <c r="BRC12" s="64"/>
      <c r="BRD12" s="64"/>
      <c r="BRE12" s="64"/>
      <c r="BRF12" s="64"/>
      <c r="BRG12" s="64"/>
      <c r="BRH12" s="64"/>
      <c r="BRI12" s="64"/>
      <c r="BRJ12" s="64"/>
      <c r="BRK12" s="64"/>
      <c r="BRL12" s="64"/>
      <c r="BRM12" s="64"/>
      <c r="BRN12" s="64"/>
      <c r="BRO12" s="64"/>
      <c r="BRP12" s="64"/>
      <c r="BRQ12" s="64"/>
      <c r="BRR12" s="64"/>
      <c r="BRS12" s="64"/>
      <c r="BRT12" s="64"/>
      <c r="BRU12" s="64"/>
      <c r="BRV12" s="64"/>
      <c r="BRW12" s="64"/>
      <c r="BRX12" s="64"/>
      <c r="BRY12" s="64"/>
      <c r="BRZ12" s="64"/>
      <c r="BSA12" s="64"/>
      <c r="BSB12" s="64"/>
      <c r="BSC12" s="64"/>
      <c r="BSD12" s="64"/>
      <c r="BSE12" s="64"/>
      <c r="BSF12" s="64"/>
      <c r="BSG12" s="64"/>
      <c r="BSH12" s="64"/>
      <c r="BSI12" s="64"/>
      <c r="BSJ12" s="64"/>
      <c r="BSK12" s="64"/>
      <c r="BSL12" s="64"/>
      <c r="BSM12" s="64"/>
      <c r="BSN12" s="64"/>
      <c r="BSO12" s="64"/>
      <c r="BSP12" s="64"/>
      <c r="BSQ12" s="64"/>
      <c r="BSR12" s="64"/>
      <c r="BSS12" s="64"/>
      <c r="BST12" s="64"/>
      <c r="BSU12" s="64"/>
      <c r="BSV12" s="64"/>
      <c r="BSW12" s="64"/>
      <c r="BSX12" s="64"/>
      <c r="BSY12" s="64"/>
      <c r="BSZ12" s="64"/>
      <c r="BTA12" s="64"/>
      <c r="BTB12" s="64"/>
      <c r="BTC12" s="64"/>
      <c r="BTD12" s="64"/>
      <c r="BTE12" s="64"/>
      <c r="BTF12" s="64"/>
      <c r="BTG12" s="64"/>
      <c r="BTH12" s="64"/>
      <c r="BTI12" s="64"/>
      <c r="BTJ12" s="64"/>
      <c r="BTK12" s="64"/>
      <c r="BTL12" s="64"/>
      <c r="BTM12" s="64"/>
      <c r="BTN12" s="64"/>
      <c r="BTO12" s="64"/>
      <c r="BTP12" s="64"/>
      <c r="BTQ12" s="64"/>
      <c r="BTR12" s="64"/>
      <c r="BTS12" s="64"/>
      <c r="BTT12" s="64"/>
      <c r="BTU12" s="64"/>
      <c r="BTV12" s="64"/>
      <c r="BTW12" s="64"/>
      <c r="BTX12" s="64"/>
      <c r="BTY12" s="64"/>
      <c r="BTZ12" s="64"/>
      <c r="BUA12" s="64"/>
      <c r="BUB12" s="64"/>
      <c r="BUC12" s="64"/>
      <c r="BUD12" s="64"/>
      <c r="BUE12" s="64"/>
      <c r="BUF12" s="64"/>
      <c r="BUG12" s="64"/>
      <c r="BUH12" s="64"/>
      <c r="BUI12" s="64"/>
      <c r="BUJ12" s="64"/>
      <c r="BUK12" s="64"/>
      <c r="BUL12" s="64"/>
      <c r="BUM12" s="64"/>
      <c r="BUN12" s="64"/>
      <c r="BUO12" s="64"/>
      <c r="BUP12" s="64"/>
      <c r="BUQ12" s="64"/>
      <c r="BUR12" s="64"/>
      <c r="BUS12" s="64"/>
      <c r="BUT12" s="64"/>
      <c r="BUU12" s="64"/>
      <c r="BUV12" s="64"/>
      <c r="BUW12" s="64"/>
      <c r="BUX12" s="64"/>
      <c r="BUY12" s="64"/>
      <c r="BUZ12" s="64"/>
      <c r="BVA12" s="64"/>
      <c r="BVB12" s="64"/>
      <c r="BVC12" s="64"/>
      <c r="BVD12" s="64"/>
      <c r="BVE12" s="64"/>
      <c r="BVF12" s="64"/>
      <c r="BVG12" s="64"/>
      <c r="BVH12" s="64"/>
      <c r="BVI12" s="64"/>
      <c r="BVJ12" s="64"/>
      <c r="BVK12" s="64"/>
      <c r="BVL12" s="64"/>
      <c r="BVM12" s="64"/>
      <c r="BVN12" s="64"/>
      <c r="BVO12" s="64"/>
      <c r="BVP12" s="64"/>
      <c r="BVQ12" s="64"/>
      <c r="BVR12" s="64"/>
      <c r="BVS12" s="64"/>
      <c r="BVT12" s="64"/>
      <c r="BVU12" s="64"/>
      <c r="BVV12" s="64"/>
      <c r="BVW12" s="64"/>
      <c r="BVX12" s="64"/>
      <c r="BVY12" s="64"/>
      <c r="BVZ12" s="64"/>
      <c r="BWA12" s="64"/>
      <c r="BWB12" s="64"/>
      <c r="BWC12" s="64"/>
      <c r="BWD12" s="64"/>
      <c r="BWE12" s="64"/>
      <c r="BWF12" s="64"/>
      <c r="BWG12" s="64"/>
      <c r="BWH12" s="64"/>
      <c r="BWI12" s="64"/>
      <c r="BWJ12" s="64"/>
      <c r="BWK12" s="64"/>
      <c r="BWL12" s="64"/>
      <c r="BWM12" s="64"/>
      <c r="BWN12" s="64"/>
      <c r="BWO12" s="64"/>
      <c r="BWP12" s="64"/>
      <c r="BWQ12" s="64"/>
      <c r="BWR12" s="64"/>
      <c r="BWS12" s="64"/>
      <c r="BWT12" s="64"/>
      <c r="BWU12" s="64"/>
      <c r="BWV12" s="64"/>
      <c r="BWW12" s="64"/>
      <c r="BWX12" s="64"/>
      <c r="BWY12" s="64"/>
      <c r="BWZ12" s="64"/>
      <c r="BXA12" s="64"/>
      <c r="BXB12" s="64"/>
      <c r="BXC12" s="64"/>
      <c r="BXD12" s="64"/>
      <c r="BXE12" s="64"/>
      <c r="BXF12" s="64"/>
      <c r="BXG12" s="64"/>
      <c r="BXH12" s="64"/>
      <c r="BXI12" s="64"/>
      <c r="BXJ12" s="64"/>
      <c r="BXK12" s="64"/>
      <c r="BXL12" s="64"/>
      <c r="BXM12" s="64"/>
      <c r="BXN12" s="64"/>
      <c r="BXO12" s="64"/>
      <c r="BXP12" s="64"/>
      <c r="BXQ12" s="64"/>
      <c r="BXR12" s="64"/>
      <c r="BXS12" s="64"/>
      <c r="BXT12" s="64"/>
      <c r="BXU12" s="64"/>
      <c r="BXV12" s="64"/>
      <c r="BXW12" s="64"/>
      <c r="BXX12" s="64"/>
      <c r="BXY12" s="64"/>
      <c r="BXZ12" s="64"/>
      <c r="BYA12" s="64"/>
      <c r="BYB12" s="64"/>
      <c r="BYC12" s="64"/>
      <c r="BYD12" s="64"/>
      <c r="BYE12" s="64"/>
      <c r="BYF12" s="64"/>
      <c r="BYG12" s="64"/>
      <c r="BYH12" s="64"/>
      <c r="BYI12" s="64"/>
      <c r="BYJ12" s="64"/>
      <c r="BYK12" s="64"/>
      <c r="BYL12" s="64"/>
      <c r="BYM12" s="64"/>
      <c r="BYN12" s="64"/>
      <c r="BYO12" s="64"/>
      <c r="BYP12" s="64"/>
      <c r="BYQ12" s="64"/>
      <c r="BYR12" s="64"/>
      <c r="BYS12" s="64"/>
      <c r="BYT12" s="64"/>
      <c r="BYU12" s="64"/>
      <c r="BYV12" s="64"/>
      <c r="BYW12" s="64"/>
      <c r="BYX12" s="64"/>
      <c r="BYY12" s="64"/>
      <c r="BYZ12" s="64"/>
      <c r="BZA12" s="64"/>
      <c r="BZB12" s="64"/>
      <c r="BZC12" s="64"/>
      <c r="BZD12" s="64"/>
      <c r="BZE12" s="64"/>
      <c r="BZF12" s="64"/>
      <c r="BZG12" s="64"/>
      <c r="BZH12" s="64"/>
      <c r="BZI12" s="64"/>
      <c r="BZJ12" s="64"/>
      <c r="BZK12" s="64"/>
      <c r="BZL12" s="64"/>
      <c r="BZM12" s="64"/>
      <c r="BZN12" s="64"/>
      <c r="BZO12" s="64"/>
      <c r="BZP12" s="64"/>
      <c r="BZQ12" s="64"/>
      <c r="BZR12" s="64"/>
      <c r="BZS12" s="64"/>
      <c r="BZT12" s="64"/>
      <c r="BZU12" s="64"/>
      <c r="BZV12" s="64"/>
      <c r="BZW12" s="64"/>
      <c r="BZX12" s="64"/>
      <c r="BZY12" s="64"/>
      <c r="BZZ12" s="64"/>
      <c r="CAA12" s="64"/>
      <c r="CAB12" s="64"/>
      <c r="CAC12" s="64"/>
      <c r="CAD12" s="64"/>
      <c r="CAE12" s="64"/>
      <c r="CAF12" s="64"/>
      <c r="CAG12" s="64"/>
      <c r="CAH12" s="64"/>
      <c r="CAI12" s="64"/>
      <c r="CAJ12" s="64"/>
      <c r="CAK12" s="64"/>
      <c r="CAL12" s="64"/>
      <c r="CAM12" s="64"/>
      <c r="CAN12" s="64"/>
      <c r="CAO12" s="64"/>
      <c r="CAP12" s="64"/>
      <c r="CAQ12" s="64"/>
      <c r="CAR12" s="64"/>
      <c r="CAS12" s="64"/>
      <c r="CAT12" s="64"/>
      <c r="CAU12" s="64"/>
      <c r="CAV12" s="64"/>
      <c r="CAW12" s="64"/>
      <c r="CAX12" s="64"/>
      <c r="CAY12" s="64"/>
      <c r="CAZ12" s="64"/>
      <c r="CBA12" s="64"/>
      <c r="CBB12" s="64"/>
      <c r="CBC12" s="64"/>
      <c r="CBD12" s="64"/>
      <c r="CBE12" s="64"/>
      <c r="CBF12" s="64"/>
      <c r="CBG12" s="64"/>
      <c r="CBH12" s="64"/>
      <c r="CBI12" s="64"/>
      <c r="CBJ12" s="64"/>
      <c r="CBK12" s="64"/>
      <c r="CBL12" s="64"/>
      <c r="CBM12" s="64"/>
      <c r="CBN12" s="64"/>
      <c r="CBO12" s="64"/>
      <c r="CBP12" s="64"/>
      <c r="CBQ12" s="64"/>
      <c r="CBR12" s="64"/>
      <c r="CBS12" s="64"/>
      <c r="CBT12" s="64"/>
      <c r="CBU12" s="64"/>
      <c r="CBV12" s="64"/>
      <c r="CBW12" s="64"/>
      <c r="CBX12" s="64"/>
      <c r="CBY12" s="64"/>
      <c r="CBZ12" s="64"/>
      <c r="CCA12" s="64"/>
      <c r="CCB12" s="64"/>
      <c r="CCC12" s="64"/>
      <c r="CCD12" s="64"/>
      <c r="CCE12" s="64"/>
      <c r="CCF12" s="64"/>
      <c r="CCG12" s="64"/>
      <c r="CCH12" s="64"/>
      <c r="CCI12" s="64"/>
      <c r="CCJ12" s="64"/>
      <c r="CCK12" s="64"/>
      <c r="CCL12" s="64"/>
      <c r="CCM12" s="64"/>
      <c r="CCN12" s="64"/>
      <c r="CCO12" s="64"/>
      <c r="CCP12" s="64"/>
      <c r="CCQ12" s="64"/>
      <c r="CCR12" s="64"/>
      <c r="CCS12" s="64"/>
      <c r="CCT12" s="64"/>
      <c r="CCU12" s="64"/>
      <c r="CCV12" s="64"/>
      <c r="CCW12" s="64"/>
      <c r="CCX12" s="64"/>
      <c r="CCY12" s="64"/>
      <c r="CCZ12" s="64"/>
      <c r="CDA12" s="64"/>
      <c r="CDB12" s="64"/>
      <c r="CDC12" s="64"/>
      <c r="CDD12" s="64"/>
      <c r="CDE12" s="64"/>
      <c r="CDF12" s="64"/>
      <c r="CDG12" s="64"/>
      <c r="CDH12" s="64"/>
      <c r="CDI12" s="64"/>
      <c r="CDJ12" s="64"/>
      <c r="CDK12" s="64"/>
      <c r="CDL12" s="64"/>
      <c r="CDM12" s="64"/>
      <c r="CDN12" s="64"/>
      <c r="CDO12" s="64"/>
      <c r="CDP12" s="64"/>
      <c r="CDQ12" s="64"/>
      <c r="CDR12" s="64"/>
      <c r="CDS12" s="64"/>
      <c r="CDT12" s="64"/>
      <c r="CDU12" s="64"/>
      <c r="CDV12" s="64"/>
      <c r="CDW12" s="64"/>
      <c r="CDX12" s="64"/>
      <c r="CDY12" s="64"/>
      <c r="CDZ12" s="64"/>
      <c r="CEA12" s="64"/>
      <c r="CEB12" s="64"/>
      <c r="CEC12" s="64"/>
      <c r="CED12" s="64"/>
      <c r="CEE12" s="64"/>
      <c r="CEF12" s="64"/>
      <c r="CEG12" s="64"/>
      <c r="CEH12" s="64"/>
      <c r="CEI12" s="64"/>
      <c r="CEJ12" s="64"/>
      <c r="CEK12" s="64"/>
      <c r="CEL12" s="64"/>
      <c r="CEM12" s="64"/>
      <c r="CEN12" s="64"/>
      <c r="CEO12" s="64"/>
      <c r="CEP12" s="64"/>
      <c r="CEQ12" s="64"/>
      <c r="CER12" s="64"/>
      <c r="CES12" s="64"/>
      <c r="CET12" s="64"/>
      <c r="CEU12" s="64"/>
      <c r="CEV12" s="64"/>
      <c r="CEW12" s="64"/>
      <c r="CEX12" s="64"/>
      <c r="CEY12" s="64"/>
      <c r="CEZ12" s="64"/>
      <c r="CFA12" s="64"/>
      <c r="CFB12" s="64"/>
      <c r="CFC12" s="64"/>
      <c r="CFD12" s="64"/>
      <c r="CFE12" s="64"/>
      <c r="CFF12" s="64"/>
      <c r="CFG12" s="64"/>
      <c r="CFH12" s="64"/>
      <c r="CFI12" s="64"/>
      <c r="CFJ12" s="64"/>
      <c r="CFK12" s="64"/>
      <c r="CFL12" s="64"/>
      <c r="CFM12" s="64"/>
      <c r="CFN12" s="64"/>
      <c r="CFO12" s="64"/>
      <c r="CFP12" s="64"/>
      <c r="CFQ12" s="64"/>
      <c r="CFR12" s="64"/>
      <c r="CFS12" s="64"/>
      <c r="CFT12" s="64"/>
      <c r="CFU12" s="64"/>
      <c r="CFV12" s="64"/>
      <c r="CFW12" s="64"/>
      <c r="CFX12" s="64"/>
      <c r="CFY12" s="64"/>
      <c r="CFZ12" s="64"/>
      <c r="CGA12" s="64"/>
      <c r="CGB12" s="64"/>
      <c r="CGC12" s="64"/>
      <c r="CGD12" s="64"/>
      <c r="CGE12" s="64"/>
      <c r="CGF12" s="64"/>
      <c r="CGG12" s="64"/>
      <c r="CGH12" s="64"/>
      <c r="CGI12" s="64"/>
      <c r="CGJ12" s="64"/>
      <c r="CGK12" s="64"/>
      <c r="CGL12" s="64"/>
      <c r="CGM12" s="64"/>
      <c r="CGN12" s="64"/>
      <c r="CGO12" s="64"/>
      <c r="CGP12" s="64"/>
      <c r="CGQ12" s="64"/>
      <c r="CGR12" s="64"/>
      <c r="CGS12" s="64"/>
      <c r="CGT12" s="64"/>
      <c r="CGU12" s="64"/>
      <c r="CGV12" s="64"/>
      <c r="CGW12" s="64"/>
      <c r="CGX12" s="64"/>
      <c r="CGY12" s="64"/>
      <c r="CGZ12" s="64"/>
      <c r="CHA12" s="64"/>
      <c r="CHB12" s="64"/>
      <c r="CHC12" s="64"/>
      <c r="CHD12" s="64"/>
      <c r="CHE12" s="64"/>
      <c r="CHF12" s="64"/>
      <c r="CHG12" s="64"/>
      <c r="CHH12" s="64"/>
      <c r="CHI12" s="64"/>
      <c r="CHJ12" s="64"/>
      <c r="CHK12" s="64"/>
      <c r="CHL12" s="64"/>
      <c r="CHM12" s="64"/>
      <c r="CHN12" s="64"/>
      <c r="CHO12" s="64"/>
      <c r="CHP12" s="64"/>
      <c r="CHQ12" s="64"/>
      <c r="CHR12" s="64"/>
      <c r="CHS12" s="64"/>
      <c r="CHT12" s="64"/>
      <c r="CHU12" s="64"/>
      <c r="CHV12" s="64"/>
      <c r="CHW12" s="64"/>
      <c r="CHX12" s="64"/>
      <c r="CHY12" s="64"/>
      <c r="CHZ12" s="64"/>
      <c r="CIA12" s="64"/>
      <c r="CIB12" s="64"/>
      <c r="CIC12" s="64"/>
      <c r="CID12" s="64"/>
      <c r="CIE12" s="64"/>
      <c r="CIF12" s="64"/>
      <c r="CIG12" s="64"/>
      <c r="CIH12" s="64"/>
      <c r="CII12" s="64"/>
      <c r="CIJ12" s="64"/>
      <c r="CIK12" s="64"/>
      <c r="CIL12" s="64"/>
      <c r="CIM12" s="64"/>
      <c r="CIN12" s="64"/>
      <c r="CIO12" s="64"/>
      <c r="CIP12" s="64"/>
      <c r="CIQ12" s="64"/>
      <c r="CIR12" s="64"/>
      <c r="CIS12" s="64"/>
      <c r="CIT12" s="64"/>
      <c r="CIU12" s="64"/>
      <c r="CIV12" s="64"/>
      <c r="CIW12" s="64"/>
      <c r="CIX12" s="64"/>
      <c r="CIY12" s="64"/>
      <c r="CIZ12" s="64"/>
      <c r="CJA12" s="64"/>
      <c r="CJB12" s="64"/>
      <c r="CJC12" s="64"/>
      <c r="CJD12" s="64"/>
      <c r="CJE12" s="64"/>
      <c r="CJF12" s="64"/>
      <c r="CJG12" s="64"/>
      <c r="CJH12" s="64"/>
      <c r="CJI12" s="64"/>
      <c r="CJJ12" s="64"/>
      <c r="CJK12" s="64"/>
      <c r="CJL12" s="64"/>
      <c r="CJM12" s="64"/>
      <c r="CJN12" s="64"/>
      <c r="CJO12" s="64"/>
      <c r="CJP12" s="64"/>
      <c r="CJQ12" s="64"/>
      <c r="CJR12" s="64"/>
      <c r="CJS12" s="64"/>
      <c r="CJT12" s="64"/>
      <c r="CJU12" s="64"/>
      <c r="CJV12" s="64"/>
      <c r="CJW12" s="64"/>
      <c r="CJX12" s="64"/>
      <c r="CJY12" s="64"/>
      <c r="CJZ12" s="64"/>
      <c r="CKA12" s="64"/>
      <c r="CKB12" s="64"/>
      <c r="CKC12" s="64"/>
      <c r="CKD12" s="64"/>
      <c r="CKE12" s="64"/>
      <c r="CKF12" s="64"/>
      <c r="CKG12" s="64"/>
      <c r="CKH12" s="64"/>
      <c r="CKI12" s="64"/>
      <c r="CKJ12" s="64"/>
      <c r="CKK12" s="64"/>
      <c r="CKL12" s="64"/>
      <c r="CKM12" s="64"/>
      <c r="CKN12" s="64"/>
      <c r="CKO12" s="64"/>
      <c r="CKP12" s="64"/>
      <c r="CKQ12" s="64"/>
      <c r="CKR12" s="64"/>
      <c r="CKS12" s="64"/>
      <c r="CKT12" s="64"/>
      <c r="CKU12" s="64"/>
      <c r="CKV12" s="64"/>
      <c r="CKW12" s="64"/>
      <c r="CKX12" s="64"/>
      <c r="CKY12" s="64"/>
      <c r="CKZ12" s="64"/>
      <c r="CLA12" s="64"/>
      <c r="CLB12" s="64"/>
      <c r="CLC12" s="64"/>
      <c r="CLD12" s="64"/>
      <c r="CLE12" s="64"/>
      <c r="CLF12" s="64"/>
      <c r="CLG12" s="64"/>
      <c r="CLH12" s="64"/>
      <c r="CLI12" s="64"/>
      <c r="CLJ12" s="64"/>
      <c r="CLK12" s="64"/>
      <c r="CLL12" s="64"/>
      <c r="CLM12" s="64"/>
      <c r="CLN12" s="64"/>
      <c r="CLO12" s="64"/>
      <c r="CLP12" s="64"/>
      <c r="CLQ12" s="64"/>
      <c r="CLR12" s="64"/>
      <c r="CLS12" s="64"/>
      <c r="CLT12" s="64"/>
      <c r="CLU12" s="64"/>
      <c r="CLV12" s="64"/>
      <c r="CLW12" s="64"/>
      <c r="CLX12" s="64"/>
      <c r="CLY12" s="64"/>
      <c r="CLZ12" s="64"/>
      <c r="CMA12" s="64"/>
      <c r="CMB12" s="64"/>
      <c r="CMC12" s="64"/>
      <c r="CMD12" s="64"/>
      <c r="CME12" s="64"/>
      <c r="CMF12" s="64"/>
      <c r="CMG12" s="64"/>
      <c r="CMH12" s="64"/>
      <c r="CMI12" s="64"/>
      <c r="CMJ12" s="64"/>
      <c r="CMK12" s="64"/>
      <c r="CML12" s="64"/>
      <c r="CMM12" s="64"/>
      <c r="CMN12" s="64"/>
      <c r="CMO12" s="64"/>
      <c r="CMP12" s="64"/>
      <c r="CMQ12" s="64"/>
      <c r="CMR12" s="64"/>
      <c r="CMS12" s="64"/>
      <c r="CMT12" s="64"/>
      <c r="CMU12" s="64"/>
      <c r="CMV12" s="64"/>
      <c r="CMW12" s="64"/>
      <c r="CMX12" s="64"/>
      <c r="CMY12" s="64"/>
      <c r="CMZ12" s="64"/>
      <c r="CNA12" s="64"/>
      <c r="CNB12" s="64"/>
      <c r="CNC12" s="64"/>
      <c r="CND12" s="64"/>
      <c r="CNE12" s="64"/>
      <c r="CNF12" s="64"/>
      <c r="CNG12" s="64"/>
      <c r="CNH12" s="64"/>
      <c r="CNI12" s="64"/>
      <c r="CNJ12" s="64"/>
      <c r="CNK12" s="64"/>
      <c r="CNL12" s="64"/>
      <c r="CNM12" s="64"/>
      <c r="CNN12" s="64"/>
      <c r="CNO12" s="64"/>
      <c r="CNP12" s="64"/>
      <c r="CNQ12" s="64"/>
      <c r="CNR12" s="64"/>
      <c r="CNS12" s="64"/>
      <c r="CNT12" s="64"/>
      <c r="CNU12" s="64"/>
      <c r="CNV12" s="64"/>
      <c r="CNW12" s="64"/>
      <c r="CNX12" s="64"/>
      <c r="CNY12" s="64"/>
      <c r="CNZ12" s="64"/>
      <c r="COA12" s="64"/>
      <c r="COB12" s="64"/>
      <c r="COC12" s="64"/>
      <c r="COD12" s="64"/>
      <c r="COE12" s="64"/>
      <c r="COF12" s="64"/>
      <c r="COG12" s="64"/>
      <c r="COH12" s="64"/>
      <c r="COI12" s="64"/>
      <c r="COJ12" s="64"/>
      <c r="COK12" s="64"/>
      <c r="COL12" s="64"/>
      <c r="COM12" s="64"/>
      <c r="CON12" s="64"/>
      <c r="COO12" s="64"/>
      <c r="COP12" s="64"/>
      <c r="COQ12" s="64"/>
      <c r="COR12" s="64"/>
      <c r="COS12" s="64"/>
      <c r="COT12" s="64"/>
      <c r="COU12" s="64"/>
      <c r="COV12" s="64"/>
      <c r="COW12" s="64"/>
      <c r="COX12" s="64"/>
      <c r="COY12" s="64"/>
      <c r="COZ12" s="64"/>
      <c r="CPA12" s="64"/>
      <c r="CPB12" s="64"/>
      <c r="CPC12" s="64"/>
      <c r="CPD12" s="64"/>
      <c r="CPE12" s="64"/>
      <c r="CPF12" s="64"/>
      <c r="CPG12" s="64"/>
      <c r="CPH12" s="64"/>
      <c r="CPI12" s="64"/>
      <c r="CPJ12" s="64"/>
      <c r="CPK12" s="64"/>
      <c r="CPL12" s="64"/>
      <c r="CPM12" s="64"/>
      <c r="CPN12" s="64"/>
      <c r="CPO12" s="64"/>
      <c r="CPP12" s="64"/>
      <c r="CPQ12" s="64"/>
      <c r="CPR12" s="64"/>
      <c r="CPS12" s="64"/>
      <c r="CPT12" s="64"/>
      <c r="CPU12" s="64"/>
      <c r="CPV12" s="64"/>
      <c r="CPW12" s="64"/>
      <c r="CPX12" s="64"/>
      <c r="CPY12" s="64"/>
      <c r="CPZ12" s="64"/>
      <c r="CQA12" s="64"/>
      <c r="CQB12" s="64"/>
      <c r="CQC12" s="64"/>
      <c r="CQD12" s="64"/>
      <c r="CQE12" s="64"/>
      <c r="CQF12" s="64"/>
      <c r="CQG12" s="64"/>
      <c r="CQH12" s="64"/>
      <c r="CQI12" s="64"/>
      <c r="CQJ12" s="64"/>
      <c r="CQK12" s="64"/>
      <c r="CQL12" s="64"/>
      <c r="CQM12" s="64"/>
      <c r="CQN12" s="64"/>
      <c r="CQO12" s="64"/>
      <c r="CQP12" s="64"/>
      <c r="CQQ12" s="64"/>
      <c r="CQR12" s="64"/>
      <c r="CQS12" s="64"/>
      <c r="CQT12" s="64"/>
      <c r="CQU12" s="64"/>
      <c r="CQV12" s="64"/>
      <c r="CQW12" s="64"/>
      <c r="CQX12" s="64"/>
      <c r="CQY12" s="64"/>
      <c r="CQZ12" s="64"/>
      <c r="CRA12" s="64"/>
      <c r="CRB12" s="64"/>
      <c r="CRC12" s="64"/>
      <c r="CRD12" s="64"/>
      <c r="CRE12" s="64"/>
      <c r="CRF12" s="64"/>
      <c r="CRG12" s="64"/>
      <c r="CRH12" s="64"/>
      <c r="CRI12" s="64"/>
      <c r="CRJ12" s="64"/>
      <c r="CRK12" s="64"/>
      <c r="CRL12" s="64"/>
      <c r="CRM12" s="64"/>
      <c r="CRN12" s="64"/>
      <c r="CRO12" s="64"/>
      <c r="CRP12" s="64"/>
      <c r="CRQ12" s="64"/>
      <c r="CRR12" s="64"/>
      <c r="CRS12" s="64"/>
      <c r="CRT12" s="64"/>
      <c r="CRU12" s="64"/>
      <c r="CRV12" s="64"/>
      <c r="CRW12" s="64"/>
      <c r="CRX12" s="64"/>
      <c r="CRY12" s="64"/>
      <c r="CRZ12" s="64"/>
      <c r="CSA12" s="64"/>
      <c r="CSB12" s="64"/>
      <c r="CSC12" s="64"/>
      <c r="CSD12" s="64"/>
      <c r="CSE12" s="64"/>
      <c r="CSF12" s="64"/>
      <c r="CSG12" s="64"/>
      <c r="CSH12" s="64"/>
      <c r="CSI12" s="64"/>
      <c r="CSJ12" s="64"/>
      <c r="CSK12" s="64"/>
      <c r="CSL12" s="64"/>
      <c r="CSM12" s="64"/>
      <c r="CSN12" s="64"/>
      <c r="CSO12" s="64"/>
      <c r="CSP12" s="64"/>
      <c r="CSQ12" s="64"/>
      <c r="CSR12" s="64"/>
      <c r="CSS12" s="64"/>
      <c r="CST12" s="64"/>
      <c r="CSU12" s="64"/>
      <c r="CSV12" s="64"/>
      <c r="CSW12" s="64"/>
      <c r="CSX12" s="64"/>
      <c r="CSY12" s="64"/>
      <c r="CSZ12" s="64"/>
      <c r="CTA12" s="64"/>
      <c r="CTB12" s="64"/>
      <c r="CTC12" s="64"/>
      <c r="CTD12" s="64"/>
      <c r="CTE12" s="64"/>
      <c r="CTF12" s="64"/>
      <c r="CTG12" s="64"/>
      <c r="CTH12" s="64"/>
      <c r="CTI12" s="64"/>
      <c r="CTJ12" s="64"/>
      <c r="CTK12" s="64"/>
      <c r="CTL12" s="64"/>
      <c r="CTM12" s="64"/>
      <c r="CTN12" s="64"/>
      <c r="CTO12" s="64"/>
      <c r="CTP12" s="64"/>
      <c r="CTQ12" s="64"/>
      <c r="CTR12" s="64"/>
      <c r="CTS12" s="64"/>
      <c r="CTT12" s="64"/>
      <c r="CTU12" s="64"/>
      <c r="CTV12" s="64"/>
      <c r="CTW12" s="64"/>
      <c r="CTX12" s="64"/>
      <c r="CTY12" s="64"/>
      <c r="CTZ12" s="64"/>
      <c r="CUA12" s="64"/>
      <c r="CUB12" s="64"/>
      <c r="CUC12" s="64"/>
      <c r="CUD12" s="64"/>
      <c r="CUE12" s="64"/>
      <c r="CUF12" s="64"/>
      <c r="CUG12" s="64"/>
      <c r="CUH12" s="64"/>
      <c r="CUI12" s="64"/>
      <c r="CUJ12" s="64"/>
      <c r="CUK12" s="64"/>
      <c r="CUL12" s="64"/>
      <c r="CUM12" s="64"/>
      <c r="CUN12" s="64"/>
      <c r="CUO12" s="64"/>
      <c r="CUP12" s="64"/>
      <c r="CUQ12" s="64"/>
      <c r="CUR12" s="64"/>
      <c r="CUS12" s="64"/>
      <c r="CUT12" s="64"/>
      <c r="CUU12" s="64"/>
      <c r="CUV12" s="64"/>
      <c r="CUW12" s="64"/>
      <c r="CUX12" s="64"/>
      <c r="CUY12" s="64"/>
      <c r="CUZ12" s="64"/>
      <c r="CVA12" s="64"/>
      <c r="CVB12" s="64"/>
      <c r="CVC12" s="64"/>
      <c r="CVD12" s="64"/>
      <c r="CVE12" s="64"/>
      <c r="CVF12" s="64"/>
      <c r="CVG12" s="64"/>
      <c r="CVH12" s="64"/>
      <c r="CVI12" s="64"/>
      <c r="CVJ12" s="64"/>
      <c r="CVK12" s="64"/>
      <c r="CVL12" s="64"/>
      <c r="CVM12" s="64"/>
      <c r="CVN12" s="64"/>
      <c r="CVO12" s="64"/>
      <c r="CVP12" s="64"/>
      <c r="CVQ12" s="64"/>
      <c r="CVR12" s="64"/>
      <c r="CVS12" s="64"/>
      <c r="CVT12" s="64"/>
      <c r="CVU12" s="64"/>
      <c r="CVV12" s="64"/>
      <c r="CVW12" s="64"/>
      <c r="CVX12" s="64"/>
      <c r="CVY12" s="64"/>
      <c r="CVZ12" s="64"/>
      <c r="CWA12" s="64"/>
      <c r="CWB12" s="64"/>
      <c r="CWC12" s="64"/>
      <c r="CWD12" s="64"/>
      <c r="CWE12" s="64"/>
      <c r="CWF12" s="64"/>
      <c r="CWG12" s="64"/>
      <c r="CWH12" s="64"/>
      <c r="CWI12" s="64"/>
      <c r="CWJ12" s="64"/>
      <c r="CWK12" s="64"/>
      <c r="CWL12" s="64"/>
      <c r="CWM12" s="64"/>
      <c r="CWN12" s="64"/>
      <c r="CWO12" s="64"/>
      <c r="CWP12" s="64"/>
      <c r="CWQ12" s="64"/>
      <c r="CWR12" s="64"/>
      <c r="CWS12" s="64"/>
      <c r="CWT12" s="64"/>
      <c r="CWU12" s="64"/>
      <c r="CWV12" s="64"/>
      <c r="CWW12" s="64"/>
      <c r="CWX12" s="64"/>
      <c r="CWY12" s="64"/>
      <c r="CWZ12" s="64"/>
      <c r="CXA12" s="64"/>
      <c r="CXB12" s="64"/>
      <c r="CXC12" s="64"/>
      <c r="CXD12" s="64"/>
      <c r="CXE12" s="64"/>
      <c r="CXF12" s="64"/>
      <c r="CXG12" s="64"/>
      <c r="CXH12" s="64"/>
      <c r="CXI12" s="64"/>
      <c r="CXJ12" s="64"/>
      <c r="CXK12" s="64"/>
      <c r="CXL12" s="64"/>
      <c r="CXM12" s="64"/>
      <c r="CXN12" s="64"/>
      <c r="CXO12" s="64"/>
      <c r="CXP12" s="64"/>
      <c r="CXQ12" s="64"/>
      <c r="CXR12" s="64"/>
      <c r="CXS12" s="64"/>
      <c r="CXT12" s="64"/>
      <c r="CXU12" s="64"/>
      <c r="CXV12" s="64"/>
      <c r="CXW12" s="64"/>
      <c r="CXX12" s="64"/>
      <c r="CXY12" s="64"/>
      <c r="CXZ12" s="64"/>
      <c r="CYA12" s="64"/>
      <c r="CYB12" s="64"/>
      <c r="CYC12" s="64"/>
      <c r="CYD12" s="64"/>
      <c r="CYE12" s="64"/>
      <c r="CYF12" s="64"/>
      <c r="CYG12" s="64"/>
      <c r="CYH12" s="64"/>
      <c r="CYI12" s="64"/>
      <c r="CYJ12" s="64"/>
      <c r="CYK12" s="64"/>
      <c r="CYL12" s="64"/>
      <c r="CYM12" s="64"/>
      <c r="CYN12" s="64"/>
      <c r="CYO12" s="64"/>
      <c r="CYP12" s="64"/>
      <c r="CYQ12" s="64"/>
      <c r="CYR12" s="64"/>
      <c r="CYS12" s="64"/>
      <c r="CYT12" s="64"/>
      <c r="CYU12" s="64"/>
      <c r="CYV12" s="64"/>
      <c r="CYW12" s="64"/>
      <c r="CYX12" s="64"/>
      <c r="CYY12" s="64"/>
      <c r="CYZ12" s="64"/>
      <c r="CZA12" s="64"/>
      <c r="CZB12" s="64"/>
      <c r="CZC12" s="64"/>
      <c r="CZD12" s="64"/>
      <c r="CZE12" s="64"/>
      <c r="CZF12" s="64"/>
      <c r="CZG12" s="64"/>
      <c r="CZH12" s="64"/>
      <c r="CZI12" s="64"/>
      <c r="CZJ12" s="64"/>
      <c r="CZK12" s="64"/>
      <c r="CZL12" s="64"/>
      <c r="CZM12" s="64"/>
      <c r="CZN12" s="64"/>
      <c r="CZO12" s="64"/>
      <c r="CZP12" s="64"/>
      <c r="CZQ12" s="64"/>
      <c r="CZR12" s="64"/>
      <c r="CZS12" s="64"/>
      <c r="CZT12" s="64"/>
      <c r="CZU12" s="64"/>
      <c r="CZV12" s="64"/>
      <c r="CZW12" s="64"/>
      <c r="CZX12" s="64"/>
      <c r="CZY12" s="64"/>
      <c r="CZZ12" s="64"/>
      <c r="DAA12" s="64"/>
      <c r="DAB12" s="64"/>
      <c r="DAC12" s="64"/>
      <c r="DAD12" s="64"/>
      <c r="DAE12" s="64"/>
      <c r="DAF12" s="64"/>
      <c r="DAG12" s="64"/>
      <c r="DAH12" s="64"/>
      <c r="DAI12" s="64"/>
      <c r="DAJ12" s="64"/>
      <c r="DAK12" s="64"/>
      <c r="DAL12" s="64"/>
      <c r="DAM12" s="64"/>
      <c r="DAN12" s="64"/>
      <c r="DAO12" s="64"/>
      <c r="DAP12" s="64"/>
      <c r="DAQ12" s="64"/>
      <c r="DAR12" s="64"/>
      <c r="DAS12" s="64"/>
      <c r="DAT12" s="64"/>
      <c r="DAU12" s="64"/>
      <c r="DAV12" s="64"/>
      <c r="DAW12" s="64"/>
      <c r="DAX12" s="64"/>
      <c r="DAY12" s="64"/>
      <c r="DAZ12" s="64"/>
      <c r="DBA12" s="64"/>
      <c r="DBB12" s="64"/>
      <c r="DBC12" s="64"/>
      <c r="DBD12" s="64"/>
      <c r="DBE12" s="64"/>
      <c r="DBF12" s="64"/>
      <c r="DBG12" s="64"/>
      <c r="DBH12" s="64"/>
      <c r="DBI12" s="64"/>
      <c r="DBJ12" s="64"/>
      <c r="DBK12" s="64"/>
      <c r="DBL12" s="64"/>
      <c r="DBM12" s="64"/>
      <c r="DBN12" s="64"/>
      <c r="DBO12" s="64"/>
      <c r="DBP12" s="64"/>
      <c r="DBQ12" s="64"/>
      <c r="DBR12" s="64"/>
      <c r="DBS12" s="64"/>
      <c r="DBT12" s="64"/>
      <c r="DBU12" s="64"/>
      <c r="DBV12" s="64"/>
      <c r="DBW12" s="64"/>
      <c r="DBX12" s="64"/>
      <c r="DBY12" s="64"/>
      <c r="DBZ12" s="64"/>
      <c r="DCA12" s="64"/>
      <c r="DCB12" s="64"/>
      <c r="DCC12" s="64"/>
      <c r="DCD12" s="64"/>
      <c r="DCE12" s="64"/>
      <c r="DCF12" s="64"/>
      <c r="DCG12" s="64"/>
      <c r="DCH12" s="64"/>
      <c r="DCI12" s="64"/>
      <c r="DCJ12" s="64"/>
      <c r="DCK12" s="64"/>
      <c r="DCL12" s="64"/>
      <c r="DCM12" s="64"/>
      <c r="DCN12" s="64"/>
      <c r="DCO12" s="64"/>
      <c r="DCP12" s="64"/>
      <c r="DCQ12" s="64"/>
      <c r="DCR12" s="64"/>
      <c r="DCS12" s="64"/>
      <c r="DCT12" s="64"/>
      <c r="DCU12" s="64"/>
    </row>
    <row r="13" spans="1:2803" s="120" customFormat="1" x14ac:dyDescent="0.2">
      <c r="A13" s="121" t="str">
        <f t="shared" ref="A13:A76" si="5">IF(H13&lt;&gt;"",1+MAX(A2:A12),"")</f>
        <v/>
      </c>
      <c r="B13" s="6"/>
      <c r="C13" s="166"/>
      <c r="D13" s="140" t="s">
        <v>17</v>
      </c>
      <c r="E13" s="141"/>
      <c r="F13" s="142"/>
      <c r="G13" s="141"/>
      <c r="H13" s="143"/>
      <c r="I13" s="143"/>
      <c r="J13" s="143"/>
      <c r="K13" s="143"/>
      <c r="L13" s="144" t="str">
        <f>IF(H13&lt;&gt;"",0.4*N13,"")</f>
        <v/>
      </c>
      <c r="M13" s="144" t="str">
        <f>IF(H13&lt;&gt;"",N13-L13,"")</f>
        <v/>
      </c>
      <c r="N13" s="145"/>
      <c r="O13" s="147"/>
      <c r="P13" s="148">
        <f>SUM(O7:O12)</f>
        <v>0</v>
      </c>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c r="XK13" s="64"/>
      <c r="XL13" s="64"/>
      <c r="XM13" s="64"/>
      <c r="XN13" s="64"/>
      <c r="XO13" s="64"/>
      <c r="XP13" s="64"/>
      <c r="XQ13" s="64"/>
      <c r="XR13" s="64"/>
      <c r="XS13" s="64"/>
      <c r="XT13" s="64"/>
      <c r="XU13" s="64"/>
      <c r="XV13" s="64"/>
      <c r="XW13" s="64"/>
      <c r="XX13" s="64"/>
      <c r="XY13" s="64"/>
      <c r="XZ13" s="64"/>
      <c r="YA13" s="64"/>
      <c r="YB13" s="64"/>
      <c r="YC13" s="64"/>
      <c r="YD13" s="64"/>
      <c r="YE13" s="64"/>
      <c r="YF13" s="64"/>
      <c r="YG13" s="64"/>
      <c r="YH13" s="64"/>
      <c r="YI13" s="64"/>
      <c r="YJ13" s="64"/>
      <c r="YK13" s="64"/>
      <c r="YL13" s="64"/>
      <c r="YM13" s="64"/>
      <c r="YN13" s="64"/>
      <c r="YO13" s="64"/>
      <c r="YP13" s="64"/>
      <c r="YQ13" s="64"/>
      <c r="YR13" s="64"/>
      <c r="YS13" s="64"/>
      <c r="YT13" s="64"/>
      <c r="YU13" s="64"/>
      <c r="YV13" s="64"/>
      <c r="YW13" s="64"/>
      <c r="YX13" s="64"/>
      <c r="YY13" s="64"/>
      <c r="YZ13" s="64"/>
      <c r="ZA13" s="64"/>
      <c r="ZB13" s="64"/>
      <c r="ZC13" s="64"/>
      <c r="ZD13" s="64"/>
      <c r="ZE13" s="64"/>
      <c r="ZF13" s="64"/>
      <c r="ZG13" s="64"/>
      <c r="ZH13" s="64"/>
      <c r="ZI13" s="64"/>
      <c r="ZJ13" s="64"/>
      <c r="ZK13" s="64"/>
      <c r="ZL13" s="64"/>
      <c r="ZM13" s="64"/>
      <c r="ZN13" s="64"/>
      <c r="ZO13" s="64"/>
      <c r="ZP13" s="64"/>
      <c r="ZQ13" s="64"/>
      <c r="ZR13" s="64"/>
      <c r="ZS13" s="64"/>
      <c r="ZT13" s="64"/>
      <c r="ZU13" s="64"/>
      <c r="ZV13" s="64"/>
      <c r="ZW13" s="64"/>
      <c r="ZX13" s="64"/>
      <c r="ZY13" s="64"/>
      <c r="ZZ13" s="64"/>
      <c r="AAA13" s="64"/>
      <c r="AAB13" s="64"/>
      <c r="AAC13" s="64"/>
      <c r="AAD13" s="64"/>
      <c r="AAE13" s="64"/>
      <c r="AAF13" s="64"/>
      <c r="AAG13" s="64"/>
      <c r="AAH13" s="64"/>
      <c r="AAI13" s="64"/>
      <c r="AAJ13" s="64"/>
      <c r="AAK13" s="64"/>
      <c r="AAL13" s="64"/>
      <c r="AAM13" s="64"/>
      <c r="AAN13" s="64"/>
      <c r="AAO13" s="64"/>
      <c r="AAP13" s="64"/>
      <c r="AAQ13" s="64"/>
      <c r="AAR13" s="64"/>
      <c r="AAS13" s="64"/>
      <c r="AAT13" s="64"/>
      <c r="AAU13" s="64"/>
      <c r="AAV13" s="64"/>
      <c r="AAW13" s="64"/>
      <c r="AAX13" s="64"/>
      <c r="AAY13" s="64"/>
      <c r="AAZ13" s="64"/>
      <c r="ABA13" s="64"/>
      <c r="ABB13" s="64"/>
      <c r="ABC13" s="64"/>
      <c r="ABD13" s="64"/>
      <c r="ABE13" s="64"/>
      <c r="ABF13" s="64"/>
      <c r="ABG13" s="64"/>
      <c r="ABH13" s="64"/>
      <c r="ABI13" s="64"/>
      <c r="ABJ13" s="64"/>
      <c r="ABK13" s="64"/>
      <c r="ABL13" s="64"/>
      <c r="ABM13" s="64"/>
      <c r="ABN13" s="64"/>
      <c r="ABO13" s="64"/>
      <c r="ABP13" s="64"/>
      <c r="ABQ13" s="64"/>
      <c r="ABR13" s="64"/>
      <c r="ABS13" s="64"/>
      <c r="ABT13" s="64"/>
      <c r="ABU13" s="64"/>
      <c r="ABV13" s="64"/>
      <c r="ABW13" s="64"/>
      <c r="ABX13" s="64"/>
      <c r="ABY13" s="64"/>
      <c r="ABZ13" s="64"/>
      <c r="ACA13" s="64"/>
      <c r="ACB13" s="64"/>
      <c r="ACC13" s="64"/>
      <c r="ACD13" s="64"/>
      <c r="ACE13" s="64"/>
      <c r="ACF13" s="64"/>
      <c r="ACG13" s="64"/>
      <c r="ACH13" s="64"/>
      <c r="ACI13" s="64"/>
      <c r="ACJ13" s="64"/>
      <c r="ACK13" s="64"/>
      <c r="ACL13" s="64"/>
      <c r="ACM13" s="64"/>
      <c r="ACN13" s="64"/>
      <c r="ACO13" s="64"/>
      <c r="ACP13" s="64"/>
      <c r="ACQ13" s="64"/>
      <c r="ACR13" s="64"/>
      <c r="ACS13" s="64"/>
      <c r="ACT13" s="64"/>
      <c r="ACU13" s="64"/>
      <c r="ACV13" s="64"/>
      <c r="ACW13" s="64"/>
      <c r="ACX13" s="64"/>
      <c r="ACY13" s="64"/>
      <c r="ACZ13" s="64"/>
      <c r="ADA13" s="64"/>
      <c r="ADB13" s="64"/>
      <c r="ADC13" s="64"/>
      <c r="ADD13" s="64"/>
      <c r="ADE13" s="64"/>
      <c r="ADF13" s="64"/>
      <c r="ADG13" s="64"/>
      <c r="ADH13" s="64"/>
      <c r="ADI13" s="64"/>
      <c r="ADJ13" s="64"/>
      <c r="ADK13" s="64"/>
      <c r="ADL13" s="64"/>
      <c r="ADM13" s="64"/>
      <c r="ADN13" s="64"/>
      <c r="ADO13" s="64"/>
      <c r="ADP13" s="64"/>
      <c r="ADQ13" s="64"/>
      <c r="ADR13" s="64"/>
      <c r="ADS13" s="64"/>
      <c r="ADT13" s="64"/>
      <c r="ADU13" s="64"/>
      <c r="ADV13" s="64"/>
      <c r="ADW13" s="64"/>
      <c r="ADX13" s="64"/>
      <c r="ADY13" s="64"/>
      <c r="ADZ13" s="64"/>
      <c r="AEA13" s="64"/>
      <c r="AEB13" s="64"/>
      <c r="AEC13" s="64"/>
      <c r="AED13" s="64"/>
      <c r="AEE13" s="64"/>
      <c r="AEF13" s="64"/>
      <c r="AEG13" s="64"/>
      <c r="AEH13" s="64"/>
      <c r="AEI13" s="64"/>
      <c r="AEJ13" s="64"/>
      <c r="AEK13" s="64"/>
      <c r="AEL13" s="64"/>
      <c r="AEM13" s="64"/>
      <c r="AEN13" s="64"/>
      <c r="AEO13" s="64"/>
      <c r="AEP13" s="64"/>
      <c r="AEQ13" s="64"/>
      <c r="AER13" s="64"/>
      <c r="AES13" s="64"/>
      <c r="AET13" s="64"/>
      <c r="AEU13" s="64"/>
      <c r="AEV13" s="64"/>
      <c r="AEW13" s="64"/>
      <c r="AEX13" s="64"/>
      <c r="AEY13" s="64"/>
      <c r="AEZ13" s="64"/>
      <c r="AFA13" s="64"/>
      <c r="AFB13" s="64"/>
      <c r="AFC13" s="64"/>
      <c r="AFD13" s="64"/>
      <c r="AFE13" s="64"/>
      <c r="AFF13" s="64"/>
      <c r="AFG13" s="64"/>
      <c r="AFH13" s="64"/>
      <c r="AFI13" s="64"/>
      <c r="AFJ13" s="64"/>
      <c r="AFK13" s="64"/>
      <c r="AFL13" s="64"/>
      <c r="AFM13" s="64"/>
      <c r="AFN13" s="64"/>
      <c r="AFO13" s="64"/>
      <c r="AFP13" s="64"/>
      <c r="AFQ13" s="64"/>
      <c r="AFR13" s="64"/>
      <c r="AFS13" s="64"/>
      <c r="AFT13" s="64"/>
      <c r="AFU13" s="64"/>
      <c r="AFV13" s="64"/>
      <c r="AFW13" s="64"/>
      <c r="AFX13" s="64"/>
      <c r="AFY13" s="64"/>
      <c r="AFZ13" s="64"/>
      <c r="AGA13" s="64"/>
      <c r="AGB13" s="64"/>
      <c r="AGC13" s="64"/>
      <c r="AGD13" s="64"/>
      <c r="AGE13" s="64"/>
      <c r="AGF13" s="64"/>
      <c r="AGG13" s="64"/>
      <c r="AGH13" s="64"/>
      <c r="AGI13" s="64"/>
      <c r="AGJ13" s="64"/>
      <c r="AGK13" s="64"/>
      <c r="AGL13" s="64"/>
      <c r="AGM13" s="64"/>
      <c r="AGN13" s="64"/>
      <c r="AGO13" s="64"/>
      <c r="AGP13" s="64"/>
      <c r="AGQ13" s="64"/>
      <c r="AGR13" s="64"/>
      <c r="AGS13" s="64"/>
      <c r="AGT13" s="64"/>
      <c r="AGU13" s="64"/>
      <c r="AGV13" s="64"/>
      <c r="AGW13" s="64"/>
      <c r="AGX13" s="64"/>
      <c r="AGY13" s="64"/>
      <c r="AGZ13" s="64"/>
      <c r="AHA13" s="64"/>
      <c r="AHB13" s="64"/>
      <c r="AHC13" s="64"/>
      <c r="AHD13" s="64"/>
      <c r="AHE13" s="64"/>
      <c r="AHF13" s="64"/>
      <c r="AHG13" s="64"/>
      <c r="AHH13" s="64"/>
      <c r="AHI13" s="64"/>
      <c r="AHJ13" s="64"/>
      <c r="AHK13" s="64"/>
      <c r="AHL13" s="64"/>
      <c r="AHM13" s="64"/>
      <c r="AHN13" s="64"/>
      <c r="AHO13" s="64"/>
      <c r="AHP13" s="64"/>
      <c r="AHQ13" s="64"/>
      <c r="AHR13" s="64"/>
      <c r="AHS13" s="64"/>
      <c r="AHT13" s="64"/>
      <c r="AHU13" s="64"/>
      <c r="AHV13" s="64"/>
      <c r="AHW13" s="64"/>
      <c r="AHX13" s="64"/>
      <c r="AHY13" s="64"/>
      <c r="AHZ13" s="64"/>
      <c r="AIA13" s="64"/>
      <c r="AIB13" s="64"/>
      <c r="AIC13" s="64"/>
      <c r="AID13" s="64"/>
      <c r="AIE13" s="64"/>
      <c r="AIF13" s="64"/>
      <c r="AIG13" s="64"/>
      <c r="AIH13" s="64"/>
      <c r="AII13" s="64"/>
      <c r="AIJ13" s="64"/>
      <c r="AIK13" s="64"/>
      <c r="AIL13" s="64"/>
      <c r="AIM13" s="64"/>
      <c r="AIN13" s="64"/>
      <c r="AIO13" s="64"/>
      <c r="AIP13" s="64"/>
      <c r="AIQ13" s="64"/>
      <c r="AIR13" s="64"/>
      <c r="AIS13" s="64"/>
      <c r="AIT13" s="64"/>
      <c r="AIU13" s="64"/>
      <c r="AIV13" s="64"/>
      <c r="AIW13" s="64"/>
      <c r="AIX13" s="64"/>
      <c r="AIY13" s="64"/>
      <c r="AIZ13" s="64"/>
      <c r="AJA13" s="64"/>
      <c r="AJB13" s="64"/>
      <c r="AJC13" s="64"/>
      <c r="AJD13" s="64"/>
      <c r="AJE13" s="64"/>
      <c r="AJF13" s="64"/>
      <c r="AJG13" s="64"/>
      <c r="AJH13" s="64"/>
      <c r="AJI13" s="64"/>
      <c r="AJJ13" s="64"/>
      <c r="AJK13" s="64"/>
      <c r="AJL13" s="64"/>
      <c r="AJM13" s="64"/>
      <c r="AJN13" s="64"/>
      <c r="AJO13" s="64"/>
      <c r="AJP13" s="64"/>
      <c r="AJQ13" s="64"/>
      <c r="AJR13" s="64"/>
      <c r="AJS13" s="64"/>
      <c r="AJT13" s="64"/>
      <c r="AJU13" s="64"/>
      <c r="AJV13" s="64"/>
      <c r="AJW13" s="64"/>
      <c r="AJX13" s="64"/>
      <c r="AJY13" s="64"/>
      <c r="AJZ13" s="64"/>
      <c r="AKA13" s="64"/>
      <c r="AKB13" s="64"/>
      <c r="AKC13" s="64"/>
      <c r="AKD13" s="64"/>
      <c r="AKE13" s="64"/>
      <c r="AKF13" s="64"/>
      <c r="AKG13" s="64"/>
      <c r="AKH13" s="64"/>
      <c r="AKI13" s="64"/>
      <c r="AKJ13" s="64"/>
      <c r="AKK13" s="64"/>
      <c r="AKL13" s="64"/>
      <c r="AKM13" s="64"/>
      <c r="AKN13" s="64"/>
      <c r="AKO13" s="64"/>
      <c r="AKP13" s="64"/>
      <c r="AKQ13" s="64"/>
      <c r="AKR13" s="64"/>
      <c r="AKS13" s="64"/>
      <c r="AKT13" s="64"/>
      <c r="AKU13" s="64"/>
      <c r="AKV13" s="64"/>
      <c r="AKW13" s="64"/>
      <c r="AKX13" s="64"/>
      <c r="AKY13" s="64"/>
      <c r="AKZ13" s="64"/>
      <c r="ALA13" s="64"/>
      <c r="ALB13" s="64"/>
      <c r="ALC13" s="64"/>
      <c r="ALD13" s="64"/>
      <c r="ALE13" s="64"/>
      <c r="ALF13" s="64"/>
      <c r="ALG13" s="64"/>
      <c r="ALH13" s="64"/>
      <c r="ALI13" s="64"/>
      <c r="ALJ13" s="64"/>
      <c r="ALK13" s="64"/>
      <c r="ALL13" s="64"/>
      <c r="ALM13" s="64"/>
      <c r="ALN13" s="64"/>
      <c r="ALO13" s="64"/>
      <c r="ALP13" s="64"/>
      <c r="ALQ13" s="64"/>
      <c r="ALR13" s="64"/>
      <c r="ALS13" s="64"/>
      <c r="ALT13" s="64"/>
      <c r="ALU13" s="64"/>
      <c r="ALV13" s="64"/>
      <c r="ALW13" s="64"/>
      <c r="ALX13" s="64"/>
      <c r="ALY13" s="64"/>
      <c r="ALZ13" s="64"/>
      <c r="AMA13" s="64"/>
      <c r="AMB13" s="64"/>
      <c r="AMC13" s="64"/>
      <c r="AMD13" s="64"/>
      <c r="AME13" s="64"/>
      <c r="AMF13" s="64"/>
      <c r="AMG13" s="64"/>
      <c r="AMH13" s="64"/>
      <c r="AMI13" s="64"/>
      <c r="AMJ13" s="64"/>
      <c r="AMK13" s="64"/>
      <c r="AML13" s="64"/>
      <c r="AMM13" s="64"/>
      <c r="AMN13" s="64"/>
      <c r="AMO13" s="64"/>
      <c r="AMP13" s="64"/>
      <c r="AMQ13" s="64"/>
      <c r="AMR13" s="64"/>
      <c r="AMS13" s="64"/>
      <c r="AMT13" s="64"/>
      <c r="AMU13" s="64"/>
      <c r="AMV13" s="64"/>
      <c r="AMW13" s="64"/>
      <c r="AMX13" s="64"/>
      <c r="AMY13" s="64"/>
      <c r="AMZ13" s="64"/>
      <c r="ANA13" s="64"/>
      <c r="ANB13" s="64"/>
      <c r="ANC13" s="64"/>
      <c r="AND13" s="64"/>
      <c r="ANE13" s="64"/>
      <c r="ANF13" s="64"/>
      <c r="ANG13" s="64"/>
      <c r="ANH13" s="64"/>
      <c r="ANI13" s="64"/>
      <c r="ANJ13" s="64"/>
      <c r="ANK13" s="64"/>
      <c r="ANL13" s="64"/>
      <c r="ANM13" s="64"/>
      <c r="ANN13" s="64"/>
      <c r="ANO13" s="64"/>
      <c r="ANP13" s="64"/>
      <c r="ANQ13" s="64"/>
      <c r="ANR13" s="64"/>
      <c r="ANS13" s="64"/>
      <c r="ANT13" s="64"/>
      <c r="ANU13" s="64"/>
      <c r="ANV13" s="64"/>
      <c r="ANW13" s="64"/>
      <c r="ANX13" s="64"/>
      <c r="ANY13" s="64"/>
      <c r="ANZ13" s="64"/>
      <c r="AOA13" s="64"/>
      <c r="AOB13" s="64"/>
      <c r="AOC13" s="64"/>
      <c r="AOD13" s="64"/>
      <c r="AOE13" s="64"/>
      <c r="AOF13" s="64"/>
      <c r="AOG13" s="64"/>
      <c r="AOH13" s="64"/>
      <c r="AOI13" s="64"/>
      <c r="AOJ13" s="64"/>
      <c r="AOK13" s="64"/>
      <c r="AOL13" s="64"/>
      <c r="AOM13" s="64"/>
      <c r="AON13" s="64"/>
      <c r="AOO13" s="64"/>
      <c r="AOP13" s="64"/>
      <c r="AOQ13" s="64"/>
      <c r="AOR13" s="64"/>
      <c r="AOS13" s="64"/>
      <c r="AOT13" s="64"/>
      <c r="AOU13" s="64"/>
      <c r="AOV13" s="64"/>
      <c r="AOW13" s="64"/>
      <c r="AOX13" s="64"/>
      <c r="AOY13" s="64"/>
      <c r="AOZ13" s="64"/>
      <c r="APA13" s="64"/>
      <c r="APB13" s="64"/>
      <c r="APC13" s="64"/>
      <c r="APD13" s="64"/>
      <c r="APE13" s="64"/>
      <c r="APF13" s="64"/>
      <c r="APG13" s="64"/>
      <c r="APH13" s="64"/>
      <c r="API13" s="64"/>
      <c r="APJ13" s="64"/>
      <c r="APK13" s="64"/>
      <c r="APL13" s="64"/>
      <c r="APM13" s="64"/>
      <c r="APN13" s="64"/>
      <c r="APO13" s="64"/>
      <c r="APP13" s="64"/>
      <c r="APQ13" s="64"/>
      <c r="APR13" s="64"/>
      <c r="APS13" s="64"/>
      <c r="APT13" s="64"/>
      <c r="APU13" s="64"/>
      <c r="APV13" s="64"/>
      <c r="APW13" s="64"/>
      <c r="APX13" s="64"/>
      <c r="APY13" s="64"/>
      <c r="APZ13" s="64"/>
      <c r="AQA13" s="64"/>
      <c r="AQB13" s="64"/>
      <c r="AQC13" s="64"/>
      <c r="AQD13" s="64"/>
      <c r="AQE13" s="64"/>
      <c r="AQF13" s="64"/>
      <c r="AQG13" s="64"/>
      <c r="AQH13" s="64"/>
      <c r="AQI13" s="64"/>
      <c r="AQJ13" s="64"/>
      <c r="AQK13" s="64"/>
      <c r="AQL13" s="64"/>
      <c r="AQM13" s="64"/>
      <c r="AQN13" s="64"/>
      <c r="AQO13" s="64"/>
      <c r="AQP13" s="64"/>
      <c r="AQQ13" s="64"/>
      <c r="AQR13" s="64"/>
      <c r="AQS13" s="64"/>
      <c r="AQT13" s="64"/>
      <c r="AQU13" s="64"/>
      <c r="AQV13" s="64"/>
      <c r="AQW13" s="64"/>
      <c r="AQX13" s="64"/>
      <c r="AQY13" s="64"/>
      <c r="AQZ13" s="64"/>
      <c r="ARA13" s="64"/>
      <c r="ARB13" s="64"/>
      <c r="ARC13" s="64"/>
      <c r="ARD13" s="64"/>
      <c r="ARE13" s="64"/>
      <c r="ARF13" s="64"/>
      <c r="ARG13" s="64"/>
      <c r="ARH13" s="64"/>
      <c r="ARI13" s="64"/>
      <c r="ARJ13" s="64"/>
      <c r="ARK13" s="64"/>
      <c r="ARL13" s="64"/>
      <c r="ARM13" s="64"/>
      <c r="ARN13" s="64"/>
      <c r="ARO13" s="64"/>
      <c r="ARP13" s="64"/>
      <c r="ARQ13" s="64"/>
      <c r="ARR13" s="64"/>
      <c r="ARS13" s="64"/>
      <c r="ART13" s="64"/>
      <c r="ARU13" s="64"/>
      <c r="ARV13" s="64"/>
      <c r="ARW13" s="64"/>
      <c r="ARX13" s="64"/>
      <c r="ARY13" s="64"/>
      <c r="ARZ13" s="64"/>
      <c r="ASA13" s="64"/>
      <c r="ASB13" s="64"/>
      <c r="ASC13" s="64"/>
      <c r="ASD13" s="64"/>
      <c r="ASE13" s="64"/>
      <c r="ASF13" s="64"/>
      <c r="ASG13" s="64"/>
      <c r="ASH13" s="64"/>
      <c r="ASI13" s="64"/>
      <c r="ASJ13" s="64"/>
      <c r="ASK13" s="64"/>
      <c r="ASL13" s="64"/>
      <c r="ASM13" s="64"/>
      <c r="ASN13" s="64"/>
      <c r="ASO13" s="64"/>
      <c r="ASP13" s="64"/>
      <c r="ASQ13" s="64"/>
      <c r="ASR13" s="64"/>
      <c r="ASS13" s="64"/>
      <c r="AST13" s="64"/>
      <c r="ASU13" s="64"/>
      <c r="ASV13" s="64"/>
      <c r="ASW13" s="64"/>
      <c r="ASX13" s="64"/>
      <c r="ASY13" s="64"/>
      <c r="ASZ13" s="64"/>
      <c r="ATA13" s="64"/>
      <c r="ATB13" s="64"/>
      <c r="ATC13" s="64"/>
      <c r="ATD13" s="64"/>
      <c r="ATE13" s="64"/>
      <c r="ATF13" s="64"/>
      <c r="ATG13" s="64"/>
      <c r="ATH13" s="64"/>
      <c r="ATI13" s="64"/>
      <c r="ATJ13" s="64"/>
      <c r="ATK13" s="64"/>
      <c r="ATL13" s="64"/>
      <c r="ATM13" s="64"/>
      <c r="ATN13" s="64"/>
      <c r="ATO13" s="64"/>
      <c r="ATP13" s="64"/>
      <c r="ATQ13" s="64"/>
      <c r="ATR13" s="64"/>
      <c r="ATS13" s="64"/>
      <c r="ATT13" s="64"/>
      <c r="ATU13" s="64"/>
      <c r="ATV13" s="64"/>
      <c r="ATW13" s="64"/>
      <c r="ATX13" s="64"/>
      <c r="ATY13" s="64"/>
      <c r="ATZ13" s="64"/>
      <c r="AUA13" s="64"/>
      <c r="AUB13" s="64"/>
      <c r="AUC13" s="64"/>
      <c r="AUD13" s="64"/>
      <c r="AUE13" s="64"/>
      <c r="AUF13" s="64"/>
      <c r="AUG13" s="64"/>
      <c r="AUH13" s="64"/>
      <c r="AUI13" s="64"/>
      <c r="AUJ13" s="64"/>
      <c r="AUK13" s="64"/>
      <c r="AUL13" s="64"/>
      <c r="AUM13" s="64"/>
      <c r="AUN13" s="64"/>
      <c r="AUO13" s="64"/>
      <c r="AUP13" s="64"/>
      <c r="AUQ13" s="64"/>
      <c r="AUR13" s="64"/>
      <c r="AUS13" s="64"/>
      <c r="AUT13" s="64"/>
      <c r="AUU13" s="64"/>
      <c r="AUV13" s="64"/>
      <c r="AUW13" s="64"/>
      <c r="AUX13" s="64"/>
      <c r="AUY13" s="64"/>
      <c r="AUZ13" s="64"/>
      <c r="AVA13" s="64"/>
      <c r="AVB13" s="64"/>
      <c r="AVC13" s="64"/>
      <c r="AVD13" s="64"/>
      <c r="AVE13" s="64"/>
      <c r="AVF13" s="64"/>
      <c r="AVG13" s="64"/>
      <c r="AVH13" s="64"/>
      <c r="AVI13" s="64"/>
      <c r="AVJ13" s="64"/>
      <c r="AVK13" s="64"/>
      <c r="AVL13" s="64"/>
      <c r="AVM13" s="64"/>
      <c r="AVN13" s="64"/>
      <c r="AVO13" s="64"/>
      <c r="AVP13" s="64"/>
      <c r="AVQ13" s="64"/>
      <c r="AVR13" s="64"/>
      <c r="AVS13" s="64"/>
      <c r="AVT13" s="64"/>
      <c r="AVU13" s="64"/>
      <c r="AVV13" s="64"/>
      <c r="AVW13" s="64"/>
      <c r="AVX13" s="64"/>
      <c r="AVY13" s="64"/>
      <c r="AVZ13" s="64"/>
      <c r="AWA13" s="64"/>
      <c r="AWB13" s="64"/>
      <c r="AWC13" s="64"/>
      <c r="AWD13" s="64"/>
      <c r="AWE13" s="64"/>
      <c r="AWF13" s="64"/>
      <c r="AWG13" s="64"/>
      <c r="AWH13" s="64"/>
      <c r="AWI13" s="64"/>
      <c r="AWJ13" s="64"/>
      <c r="AWK13" s="64"/>
      <c r="AWL13" s="64"/>
      <c r="AWM13" s="64"/>
      <c r="AWN13" s="64"/>
      <c r="AWO13" s="64"/>
      <c r="AWP13" s="64"/>
      <c r="AWQ13" s="64"/>
      <c r="AWR13" s="64"/>
      <c r="AWS13" s="64"/>
      <c r="AWT13" s="64"/>
      <c r="AWU13" s="64"/>
      <c r="AWV13" s="64"/>
      <c r="AWW13" s="64"/>
      <c r="AWX13" s="64"/>
      <c r="AWY13" s="64"/>
      <c r="AWZ13" s="64"/>
      <c r="AXA13" s="64"/>
      <c r="AXB13" s="64"/>
      <c r="AXC13" s="64"/>
      <c r="AXD13" s="64"/>
      <c r="AXE13" s="64"/>
      <c r="AXF13" s="64"/>
      <c r="AXG13" s="64"/>
      <c r="AXH13" s="64"/>
      <c r="AXI13" s="64"/>
      <c r="AXJ13" s="64"/>
      <c r="AXK13" s="64"/>
      <c r="AXL13" s="64"/>
      <c r="AXM13" s="64"/>
      <c r="AXN13" s="64"/>
      <c r="AXO13" s="64"/>
      <c r="AXP13" s="64"/>
      <c r="AXQ13" s="64"/>
      <c r="AXR13" s="64"/>
      <c r="AXS13" s="64"/>
      <c r="AXT13" s="64"/>
      <c r="AXU13" s="64"/>
      <c r="AXV13" s="64"/>
      <c r="AXW13" s="64"/>
      <c r="AXX13" s="64"/>
      <c r="AXY13" s="64"/>
      <c r="AXZ13" s="64"/>
      <c r="AYA13" s="64"/>
      <c r="AYB13" s="64"/>
      <c r="AYC13" s="64"/>
      <c r="AYD13" s="64"/>
      <c r="AYE13" s="64"/>
      <c r="AYF13" s="64"/>
      <c r="AYG13" s="64"/>
      <c r="AYH13" s="64"/>
      <c r="AYI13" s="64"/>
      <c r="AYJ13" s="64"/>
      <c r="AYK13" s="64"/>
      <c r="AYL13" s="64"/>
      <c r="AYM13" s="64"/>
      <c r="AYN13" s="64"/>
      <c r="AYO13" s="64"/>
      <c r="AYP13" s="64"/>
      <c r="AYQ13" s="64"/>
      <c r="AYR13" s="64"/>
      <c r="AYS13" s="64"/>
      <c r="AYT13" s="64"/>
      <c r="AYU13" s="64"/>
      <c r="AYV13" s="64"/>
      <c r="AYW13" s="64"/>
      <c r="AYX13" s="64"/>
      <c r="AYY13" s="64"/>
      <c r="AYZ13" s="64"/>
      <c r="AZA13" s="64"/>
      <c r="AZB13" s="64"/>
      <c r="AZC13" s="64"/>
      <c r="AZD13" s="64"/>
      <c r="AZE13" s="64"/>
      <c r="AZF13" s="64"/>
      <c r="AZG13" s="64"/>
      <c r="AZH13" s="64"/>
      <c r="AZI13" s="64"/>
      <c r="AZJ13" s="64"/>
      <c r="AZK13" s="64"/>
      <c r="AZL13" s="64"/>
      <c r="AZM13" s="64"/>
      <c r="AZN13" s="64"/>
      <c r="AZO13" s="64"/>
      <c r="AZP13" s="64"/>
      <c r="AZQ13" s="64"/>
      <c r="AZR13" s="64"/>
      <c r="AZS13" s="64"/>
      <c r="AZT13" s="64"/>
      <c r="AZU13" s="64"/>
      <c r="AZV13" s="64"/>
      <c r="AZW13" s="64"/>
      <c r="AZX13" s="64"/>
      <c r="AZY13" s="64"/>
      <c r="AZZ13" s="64"/>
      <c r="BAA13" s="64"/>
      <c r="BAB13" s="64"/>
      <c r="BAC13" s="64"/>
      <c r="BAD13" s="64"/>
      <c r="BAE13" s="64"/>
      <c r="BAF13" s="64"/>
      <c r="BAG13" s="64"/>
      <c r="BAH13" s="64"/>
      <c r="BAI13" s="64"/>
      <c r="BAJ13" s="64"/>
      <c r="BAK13" s="64"/>
      <c r="BAL13" s="64"/>
      <c r="BAM13" s="64"/>
      <c r="BAN13" s="64"/>
      <c r="BAO13" s="64"/>
      <c r="BAP13" s="64"/>
      <c r="BAQ13" s="64"/>
      <c r="BAR13" s="64"/>
      <c r="BAS13" s="64"/>
      <c r="BAT13" s="64"/>
      <c r="BAU13" s="64"/>
      <c r="BAV13" s="64"/>
      <c r="BAW13" s="64"/>
      <c r="BAX13" s="64"/>
      <c r="BAY13" s="64"/>
      <c r="BAZ13" s="64"/>
      <c r="BBA13" s="64"/>
      <c r="BBB13" s="64"/>
      <c r="BBC13" s="64"/>
      <c r="BBD13" s="64"/>
      <c r="BBE13" s="64"/>
      <c r="BBF13" s="64"/>
      <c r="BBG13" s="64"/>
      <c r="BBH13" s="64"/>
      <c r="BBI13" s="64"/>
      <c r="BBJ13" s="64"/>
      <c r="BBK13" s="64"/>
      <c r="BBL13" s="64"/>
      <c r="BBM13" s="64"/>
      <c r="BBN13" s="64"/>
      <c r="BBO13" s="64"/>
      <c r="BBP13" s="64"/>
      <c r="BBQ13" s="64"/>
      <c r="BBR13" s="64"/>
      <c r="BBS13" s="64"/>
      <c r="BBT13" s="64"/>
      <c r="BBU13" s="64"/>
      <c r="BBV13" s="64"/>
      <c r="BBW13" s="64"/>
      <c r="BBX13" s="64"/>
      <c r="BBY13" s="64"/>
      <c r="BBZ13" s="64"/>
      <c r="BCA13" s="64"/>
      <c r="BCB13" s="64"/>
      <c r="BCC13" s="64"/>
      <c r="BCD13" s="64"/>
      <c r="BCE13" s="64"/>
      <c r="BCF13" s="64"/>
      <c r="BCG13" s="64"/>
      <c r="BCH13" s="64"/>
      <c r="BCI13" s="64"/>
      <c r="BCJ13" s="64"/>
      <c r="BCK13" s="64"/>
      <c r="BCL13" s="64"/>
      <c r="BCM13" s="64"/>
      <c r="BCN13" s="64"/>
      <c r="BCO13" s="64"/>
      <c r="BCP13" s="64"/>
      <c r="BCQ13" s="64"/>
      <c r="BCR13" s="64"/>
      <c r="BCS13" s="64"/>
      <c r="BCT13" s="64"/>
      <c r="BCU13" s="64"/>
      <c r="BCV13" s="64"/>
      <c r="BCW13" s="64"/>
      <c r="BCX13" s="64"/>
      <c r="BCY13" s="64"/>
      <c r="BCZ13" s="64"/>
      <c r="BDA13" s="64"/>
      <c r="BDB13" s="64"/>
      <c r="BDC13" s="64"/>
      <c r="BDD13" s="64"/>
      <c r="BDE13" s="64"/>
      <c r="BDF13" s="64"/>
      <c r="BDG13" s="64"/>
      <c r="BDH13" s="64"/>
      <c r="BDI13" s="64"/>
      <c r="BDJ13" s="64"/>
      <c r="BDK13" s="64"/>
      <c r="BDL13" s="64"/>
      <c r="BDM13" s="64"/>
      <c r="BDN13" s="64"/>
      <c r="BDO13" s="64"/>
      <c r="BDP13" s="64"/>
      <c r="BDQ13" s="64"/>
      <c r="BDR13" s="64"/>
      <c r="BDS13" s="64"/>
      <c r="BDT13" s="64"/>
      <c r="BDU13" s="64"/>
      <c r="BDV13" s="64"/>
      <c r="BDW13" s="64"/>
      <c r="BDX13" s="64"/>
      <c r="BDY13" s="64"/>
      <c r="BDZ13" s="64"/>
      <c r="BEA13" s="64"/>
      <c r="BEB13" s="64"/>
      <c r="BEC13" s="64"/>
      <c r="BED13" s="64"/>
      <c r="BEE13" s="64"/>
      <c r="BEF13" s="64"/>
      <c r="BEG13" s="64"/>
      <c r="BEH13" s="64"/>
      <c r="BEI13" s="64"/>
      <c r="BEJ13" s="64"/>
      <c r="BEK13" s="64"/>
      <c r="BEL13" s="64"/>
      <c r="BEM13" s="64"/>
      <c r="BEN13" s="64"/>
      <c r="BEO13" s="64"/>
      <c r="BEP13" s="64"/>
      <c r="BEQ13" s="64"/>
      <c r="BER13" s="64"/>
      <c r="BES13" s="64"/>
      <c r="BET13" s="64"/>
      <c r="BEU13" s="64"/>
      <c r="BEV13" s="64"/>
      <c r="BEW13" s="64"/>
      <c r="BEX13" s="64"/>
      <c r="BEY13" s="64"/>
      <c r="BEZ13" s="64"/>
      <c r="BFA13" s="64"/>
      <c r="BFB13" s="64"/>
      <c r="BFC13" s="64"/>
      <c r="BFD13" s="64"/>
      <c r="BFE13" s="64"/>
      <c r="BFF13" s="64"/>
      <c r="BFG13" s="64"/>
      <c r="BFH13" s="64"/>
      <c r="BFI13" s="64"/>
      <c r="BFJ13" s="64"/>
      <c r="BFK13" s="64"/>
      <c r="BFL13" s="64"/>
      <c r="BFM13" s="64"/>
      <c r="BFN13" s="64"/>
      <c r="BFO13" s="64"/>
      <c r="BFP13" s="64"/>
      <c r="BFQ13" s="64"/>
      <c r="BFR13" s="64"/>
      <c r="BFS13" s="64"/>
      <c r="BFT13" s="64"/>
      <c r="BFU13" s="64"/>
      <c r="BFV13" s="64"/>
      <c r="BFW13" s="64"/>
      <c r="BFX13" s="64"/>
      <c r="BFY13" s="64"/>
      <c r="BFZ13" s="64"/>
      <c r="BGA13" s="64"/>
      <c r="BGB13" s="64"/>
      <c r="BGC13" s="64"/>
      <c r="BGD13" s="64"/>
      <c r="BGE13" s="64"/>
      <c r="BGF13" s="64"/>
      <c r="BGG13" s="64"/>
      <c r="BGH13" s="64"/>
      <c r="BGI13" s="64"/>
      <c r="BGJ13" s="64"/>
      <c r="BGK13" s="64"/>
      <c r="BGL13" s="64"/>
      <c r="BGM13" s="64"/>
      <c r="BGN13" s="64"/>
      <c r="BGO13" s="64"/>
      <c r="BGP13" s="64"/>
      <c r="BGQ13" s="64"/>
      <c r="BGR13" s="64"/>
      <c r="BGS13" s="64"/>
      <c r="BGT13" s="64"/>
      <c r="BGU13" s="64"/>
      <c r="BGV13" s="64"/>
      <c r="BGW13" s="64"/>
      <c r="BGX13" s="64"/>
      <c r="BGY13" s="64"/>
      <c r="BGZ13" s="64"/>
      <c r="BHA13" s="64"/>
      <c r="BHB13" s="64"/>
      <c r="BHC13" s="64"/>
      <c r="BHD13" s="64"/>
      <c r="BHE13" s="64"/>
      <c r="BHF13" s="64"/>
      <c r="BHG13" s="64"/>
      <c r="BHH13" s="64"/>
      <c r="BHI13" s="64"/>
      <c r="BHJ13" s="64"/>
      <c r="BHK13" s="64"/>
      <c r="BHL13" s="64"/>
      <c r="BHM13" s="64"/>
      <c r="BHN13" s="64"/>
      <c r="BHO13" s="64"/>
      <c r="BHP13" s="64"/>
      <c r="BHQ13" s="64"/>
      <c r="BHR13" s="64"/>
      <c r="BHS13" s="64"/>
      <c r="BHT13" s="64"/>
      <c r="BHU13" s="64"/>
      <c r="BHV13" s="64"/>
      <c r="BHW13" s="64"/>
      <c r="BHX13" s="64"/>
      <c r="BHY13" s="64"/>
      <c r="BHZ13" s="64"/>
      <c r="BIA13" s="64"/>
      <c r="BIB13" s="64"/>
      <c r="BIC13" s="64"/>
      <c r="BID13" s="64"/>
      <c r="BIE13" s="64"/>
      <c r="BIF13" s="64"/>
      <c r="BIG13" s="64"/>
      <c r="BIH13" s="64"/>
      <c r="BII13" s="64"/>
      <c r="BIJ13" s="64"/>
      <c r="BIK13" s="64"/>
      <c r="BIL13" s="64"/>
      <c r="BIM13" s="64"/>
      <c r="BIN13" s="64"/>
      <c r="BIO13" s="64"/>
      <c r="BIP13" s="64"/>
      <c r="BIQ13" s="64"/>
      <c r="BIR13" s="64"/>
      <c r="BIS13" s="64"/>
      <c r="BIT13" s="64"/>
      <c r="BIU13" s="64"/>
      <c r="BIV13" s="64"/>
      <c r="BIW13" s="64"/>
      <c r="BIX13" s="64"/>
      <c r="BIY13" s="64"/>
      <c r="BIZ13" s="64"/>
      <c r="BJA13" s="64"/>
      <c r="BJB13" s="64"/>
      <c r="BJC13" s="64"/>
      <c r="BJD13" s="64"/>
      <c r="BJE13" s="64"/>
      <c r="BJF13" s="64"/>
      <c r="BJG13" s="64"/>
      <c r="BJH13" s="64"/>
      <c r="BJI13" s="64"/>
      <c r="BJJ13" s="64"/>
      <c r="BJK13" s="64"/>
      <c r="BJL13" s="64"/>
      <c r="BJM13" s="64"/>
      <c r="BJN13" s="64"/>
      <c r="BJO13" s="64"/>
      <c r="BJP13" s="64"/>
      <c r="BJQ13" s="64"/>
      <c r="BJR13" s="64"/>
      <c r="BJS13" s="64"/>
      <c r="BJT13" s="64"/>
      <c r="BJU13" s="64"/>
      <c r="BJV13" s="64"/>
      <c r="BJW13" s="64"/>
      <c r="BJX13" s="64"/>
      <c r="BJY13" s="64"/>
      <c r="BJZ13" s="64"/>
      <c r="BKA13" s="64"/>
      <c r="BKB13" s="64"/>
      <c r="BKC13" s="64"/>
      <c r="BKD13" s="64"/>
      <c r="BKE13" s="64"/>
      <c r="BKF13" s="64"/>
      <c r="BKG13" s="64"/>
      <c r="BKH13" s="64"/>
      <c r="BKI13" s="64"/>
      <c r="BKJ13" s="64"/>
      <c r="BKK13" s="64"/>
      <c r="BKL13" s="64"/>
      <c r="BKM13" s="64"/>
      <c r="BKN13" s="64"/>
      <c r="BKO13" s="64"/>
      <c r="BKP13" s="64"/>
      <c r="BKQ13" s="64"/>
      <c r="BKR13" s="64"/>
      <c r="BKS13" s="64"/>
      <c r="BKT13" s="64"/>
      <c r="BKU13" s="64"/>
      <c r="BKV13" s="64"/>
      <c r="BKW13" s="64"/>
      <c r="BKX13" s="64"/>
      <c r="BKY13" s="64"/>
      <c r="BKZ13" s="64"/>
      <c r="BLA13" s="64"/>
      <c r="BLB13" s="64"/>
      <c r="BLC13" s="64"/>
      <c r="BLD13" s="64"/>
      <c r="BLE13" s="64"/>
      <c r="BLF13" s="64"/>
      <c r="BLG13" s="64"/>
      <c r="BLH13" s="64"/>
      <c r="BLI13" s="64"/>
      <c r="BLJ13" s="64"/>
      <c r="BLK13" s="64"/>
      <c r="BLL13" s="64"/>
      <c r="BLM13" s="64"/>
      <c r="BLN13" s="64"/>
      <c r="BLO13" s="64"/>
      <c r="BLP13" s="64"/>
      <c r="BLQ13" s="64"/>
      <c r="BLR13" s="64"/>
      <c r="BLS13" s="64"/>
      <c r="BLT13" s="64"/>
      <c r="BLU13" s="64"/>
      <c r="BLV13" s="64"/>
      <c r="BLW13" s="64"/>
      <c r="BLX13" s="64"/>
      <c r="BLY13" s="64"/>
      <c r="BLZ13" s="64"/>
      <c r="BMA13" s="64"/>
      <c r="BMB13" s="64"/>
      <c r="BMC13" s="64"/>
      <c r="BMD13" s="64"/>
      <c r="BME13" s="64"/>
      <c r="BMF13" s="64"/>
      <c r="BMG13" s="64"/>
      <c r="BMH13" s="64"/>
      <c r="BMI13" s="64"/>
      <c r="BMJ13" s="64"/>
      <c r="BMK13" s="64"/>
      <c r="BML13" s="64"/>
      <c r="BMM13" s="64"/>
      <c r="BMN13" s="64"/>
      <c r="BMO13" s="64"/>
      <c r="BMP13" s="64"/>
      <c r="BMQ13" s="64"/>
      <c r="BMR13" s="64"/>
      <c r="BMS13" s="64"/>
      <c r="BMT13" s="64"/>
      <c r="BMU13" s="64"/>
      <c r="BMV13" s="64"/>
      <c r="BMW13" s="64"/>
      <c r="BMX13" s="64"/>
      <c r="BMY13" s="64"/>
      <c r="BMZ13" s="64"/>
      <c r="BNA13" s="64"/>
      <c r="BNB13" s="64"/>
      <c r="BNC13" s="64"/>
      <c r="BND13" s="64"/>
      <c r="BNE13" s="64"/>
      <c r="BNF13" s="64"/>
      <c r="BNG13" s="64"/>
      <c r="BNH13" s="64"/>
      <c r="BNI13" s="64"/>
      <c r="BNJ13" s="64"/>
      <c r="BNK13" s="64"/>
      <c r="BNL13" s="64"/>
      <c r="BNM13" s="64"/>
      <c r="BNN13" s="64"/>
      <c r="BNO13" s="64"/>
      <c r="BNP13" s="64"/>
      <c r="BNQ13" s="64"/>
      <c r="BNR13" s="64"/>
      <c r="BNS13" s="64"/>
      <c r="BNT13" s="64"/>
      <c r="BNU13" s="64"/>
      <c r="BNV13" s="64"/>
      <c r="BNW13" s="64"/>
      <c r="BNX13" s="64"/>
      <c r="BNY13" s="64"/>
      <c r="BNZ13" s="64"/>
      <c r="BOA13" s="64"/>
      <c r="BOB13" s="64"/>
      <c r="BOC13" s="64"/>
      <c r="BOD13" s="64"/>
      <c r="BOE13" s="64"/>
      <c r="BOF13" s="64"/>
      <c r="BOG13" s="64"/>
      <c r="BOH13" s="64"/>
      <c r="BOI13" s="64"/>
      <c r="BOJ13" s="64"/>
      <c r="BOK13" s="64"/>
      <c r="BOL13" s="64"/>
      <c r="BOM13" s="64"/>
      <c r="BON13" s="64"/>
      <c r="BOO13" s="64"/>
      <c r="BOP13" s="64"/>
      <c r="BOQ13" s="64"/>
      <c r="BOR13" s="64"/>
      <c r="BOS13" s="64"/>
      <c r="BOT13" s="64"/>
      <c r="BOU13" s="64"/>
      <c r="BOV13" s="64"/>
      <c r="BOW13" s="64"/>
      <c r="BOX13" s="64"/>
      <c r="BOY13" s="64"/>
      <c r="BOZ13" s="64"/>
      <c r="BPA13" s="64"/>
      <c r="BPB13" s="64"/>
      <c r="BPC13" s="64"/>
      <c r="BPD13" s="64"/>
      <c r="BPE13" s="64"/>
      <c r="BPF13" s="64"/>
      <c r="BPG13" s="64"/>
      <c r="BPH13" s="64"/>
      <c r="BPI13" s="64"/>
      <c r="BPJ13" s="64"/>
      <c r="BPK13" s="64"/>
      <c r="BPL13" s="64"/>
      <c r="BPM13" s="64"/>
      <c r="BPN13" s="64"/>
      <c r="BPO13" s="64"/>
      <c r="BPP13" s="64"/>
      <c r="BPQ13" s="64"/>
      <c r="BPR13" s="64"/>
      <c r="BPS13" s="64"/>
      <c r="BPT13" s="64"/>
      <c r="BPU13" s="64"/>
      <c r="BPV13" s="64"/>
      <c r="BPW13" s="64"/>
      <c r="BPX13" s="64"/>
      <c r="BPY13" s="64"/>
      <c r="BPZ13" s="64"/>
      <c r="BQA13" s="64"/>
      <c r="BQB13" s="64"/>
      <c r="BQC13" s="64"/>
      <c r="BQD13" s="64"/>
      <c r="BQE13" s="64"/>
      <c r="BQF13" s="64"/>
      <c r="BQG13" s="64"/>
      <c r="BQH13" s="64"/>
      <c r="BQI13" s="64"/>
      <c r="BQJ13" s="64"/>
      <c r="BQK13" s="64"/>
      <c r="BQL13" s="64"/>
      <c r="BQM13" s="64"/>
      <c r="BQN13" s="64"/>
      <c r="BQO13" s="64"/>
      <c r="BQP13" s="64"/>
      <c r="BQQ13" s="64"/>
      <c r="BQR13" s="64"/>
      <c r="BQS13" s="64"/>
      <c r="BQT13" s="64"/>
      <c r="BQU13" s="64"/>
      <c r="BQV13" s="64"/>
      <c r="BQW13" s="64"/>
      <c r="BQX13" s="64"/>
      <c r="BQY13" s="64"/>
      <c r="BQZ13" s="64"/>
      <c r="BRA13" s="64"/>
      <c r="BRB13" s="64"/>
      <c r="BRC13" s="64"/>
      <c r="BRD13" s="64"/>
      <c r="BRE13" s="64"/>
      <c r="BRF13" s="64"/>
      <c r="BRG13" s="64"/>
      <c r="BRH13" s="64"/>
      <c r="BRI13" s="64"/>
      <c r="BRJ13" s="64"/>
      <c r="BRK13" s="64"/>
      <c r="BRL13" s="64"/>
      <c r="BRM13" s="64"/>
      <c r="BRN13" s="64"/>
      <c r="BRO13" s="64"/>
      <c r="BRP13" s="64"/>
      <c r="BRQ13" s="64"/>
      <c r="BRR13" s="64"/>
      <c r="BRS13" s="64"/>
      <c r="BRT13" s="64"/>
      <c r="BRU13" s="64"/>
      <c r="BRV13" s="64"/>
      <c r="BRW13" s="64"/>
      <c r="BRX13" s="64"/>
      <c r="BRY13" s="64"/>
      <c r="BRZ13" s="64"/>
      <c r="BSA13" s="64"/>
      <c r="BSB13" s="64"/>
      <c r="BSC13" s="64"/>
      <c r="BSD13" s="64"/>
      <c r="BSE13" s="64"/>
      <c r="BSF13" s="64"/>
      <c r="BSG13" s="64"/>
      <c r="BSH13" s="64"/>
      <c r="BSI13" s="64"/>
      <c r="BSJ13" s="64"/>
      <c r="BSK13" s="64"/>
      <c r="BSL13" s="64"/>
      <c r="BSM13" s="64"/>
      <c r="BSN13" s="64"/>
      <c r="BSO13" s="64"/>
      <c r="BSP13" s="64"/>
      <c r="BSQ13" s="64"/>
      <c r="BSR13" s="64"/>
      <c r="BSS13" s="64"/>
      <c r="BST13" s="64"/>
      <c r="BSU13" s="64"/>
      <c r="BSV13" s="64"/>
      <c r="BSW13" s="64"/>
      <c r="BSX13" s="64"/>
      <c r="BSY13" s="64"/>
      <c r="BSZ13" s="64"/>
      <c r="BTA13" s="64"/>
      <c r="BTB13" s="64"/>
      <c r="BTC13" s="64"/>
      <c r="BTD13" s="64"/>
      <c r="BTE13" s="64"/>
      <c r="BTF13" s="64"/>
      <c r="BTG13" s="64"/>
      <c r="BTH13" s="64"/>
      <c r="BTI13" s="64"/>
      <c r="BTJ13" s="64"/>
      <c r="BTK13" s="64"/>
      <c r="BTL13" s="64"/>
      <c r="BTM13" s="64"/>
      <c r="BTN13" s="64"/>
      <c r="BTO13" s="64"/>
      <c r="BTP13" s="64"/>
      <c r="BTQ13" s="64"/>
      <c r="BTR13" s="64"/>
      <c r="BTS13" s="64"/>
      <c r="BTT13" s="64"/>
      <c r="BTU13" s="64"/>
      <c r="BTV13" s="64"/>
      <c r="BTW13" s="64"/>
      <c r="BTX13" s="64"/>
      <c r="BTY13" s="64"/>
      <c r="BTZ13" s="64"/>
      <c r="BUA13" s="64"/>
      <c r="BUB13" s="64"/>
      <c r="BUC13" s="64"/>
      <c r="BUD13" s="64"/>
      <c r="BUE13" s="64"/>
      <c r="BUF13" s="64"/>
      <c r="BUG13" s="64"/>
      <c r="BUH13" s="64"/>
      <c r="BUI13" s="64"/>
      <c r="BUJ13" s="64"/>
      <c r="BUK13" s="64"/>
      <c r="BUL13" s="64"/>
      <c r="BUM13" s="64"/>
      <c r="BUN13" s="64"/>
      <c r="BUO13" s="64"/>
      <c r="BUP13" s="64"/>
      <c r="BUQ13" s="64"/>
      <c r="BUR13" s="64"/>
      <c r="BUS13" s="64"/>
      <c r="BUT13" s="64"/>
      <c r="BUU13" s="64"/>
      <c r="BUV13" s="64"/>
      <c r="BUW13" s="64"/>
      <c r="BUX13" s="64"/>
      <c r="BUY13" s="64"/>
      <c r="BUZ13" s="64"/>
      <c r="BVA13" s="64"/>
      <c r="BVB13" s="64"/>
      <c r="BVC13" s="64"/>
      <c r="BVD13" s="64"/>
      <c r="BVE13" s="64"/>
      <c r="BVF13" s="64"/>
      <c r="BVG13" s="64"/>
      <c r="BVH13" s="64"/>
      <c r="BVI13" s="64"/>
      <c r="BVJ13" s="64"/>
      <c r="BVK13" s="64"/>
      <c r="BVL13" s="64"/>
      <c r="BVM13" s="64"/>
      <c r="BVN13" s="64"/>
      <c r="BVO13" s="64"/>
      <c r="BVP13" s="64"/>
      <c r="BVQ13" s="64"/>
      <c r="BVR13" s="64"/>
      <c r="BVS13" s="64"/>
      <c r="BVT13" s="64"/>
      <c r="BVU13" s="64"/>
      <c r="BVV13" s="64"/>
      <c r="BVW13" s="64"/>
      <c r="BVX13" s="64"/>
      <c r="BVY13" s="64"/>
      <c r="BVZ13" s="64"/>
      <c r="BWA13" s="64"/>
      <c r="BWB13" s="64"/>
      <c r="BWC13" s="64"/>
      <c r="BWD13" s="64"/>
      <c r="BWE13" s="64"/>
      <c r="BWF13" s="64"/>
      <c r="BWG13" s="64"/>
      <c r="BWH13" s="64"/>
      <c r="BWI13" s="64"/>
      <c r="BWJ13" s="64"/>
      <c r="BWK13" s="64"/>
      <c r="BWL13" s="64"/>
      <c r="BWM13" s="64"/>
      <c r="BWN13" s="64"/>
      <c r="BWO13" s="64"/>
      <c r="BWP13" s="64"/>
      <c r="BWQ13" s="64"/>
      <c r="BWR13" s="64"/>
      <c r="BWS13" s="64"/>
      <c r="BWT13" s="64"/>
      <c r="BWU13" s="64"/>
      <c r="BWV13" s="64"/>
      <c r="BWW13" s="64"/>
      <c r="BWX13" s="64"/>
      <c r="BWY13" s="64"/>
      <c r="BWZ13" s="64"/>
      <c r="BXA13" s="64"/>
      <c r="BXB13" s="64"/>
      <c r="BXC13" s="64"/>
      <c r="BXD13" s="64"/>
      <c r="BXE13" s="64"/>
      <c r="BXF13" s="64"/>
      <c r="BXG13" s="64"/>
      <c r="BXH13" s="64"/>
      <c r="BXI13" s="64"/>
      <c r="BXJ13" s="64"/>
      <c r="BXK13" s="64"/>
      <c r="BXL13" s="64"/>
      <c r="BXM13" s="64"/>
      <c r="BXN13" s="64"/>
      <c r="BXO13" s="64"/>
      <c r="BXP13" s="64"/>
      <c r="BXQ13" s="64"/>
      <c r="BXR13" s="64"/>
      <c r="BXS13" s="64"/>
      <c r="BXT13" s="64"/>
      <c r="BXU13" s="64"/>
      <c r="BXV13" s="64"/>
      <c r="BXW13" s="64"/>
      <c r="BXX13" s="64"/>
      <c r="BXY13" s="64"/>
      <c r="BXZ13" s="64"/>
      <c r="BYA13" s="64"/>
      <c r="BYB13" s="64"/>
      <c r="BYC13" s="64"/>
      <c r="BYD13" s="64"/>
      <c r="BYE13" s="64"/>
      <c r="BYF13" s="64"/>
      <c r="BYG13" s="64"/>
      <c r="BYH13" s="64"/>
      <c r="BYI13" s="64"/>
      <c r="BYJ13" s="64"/>
      <c r="BYK13" s="64"/>
      <c r="BYL13" s="64"/>
      <c r="BYM13" s="64"/>
      <c r="BYN13" s="64"/>
      <c r="BYO13" s="64"/>
      <c r="BYP13" s="64"/>
      <c r="BYQ13" s="64"/>
      <c r="BYR13" s="64"/>
      <c r="BYS13" s="64"/>
      <c r="BYT13" s="64"/>
      <c r="BYU13" s="64"/>
      <c r="BYV13" s="64"/>
      <c r="BYW13" s="64"/>
      <c r="BYX13" s="64"/>
      <c r="BYY13" s="64"/>
      <c r="BYZ13" s="64"/>
      <c r="BZA13" s="64"/>
      <c r="BZB13" s="64"/>
      <c r="BZC13" s="64"/>
      <c r="BZD13" s="64"/>
      <c r="BZE13" s="64"/>
      <c r="BZF13" s="64"/>
      <c r="BZG13" s="64"/>
      <c r="BZH13" s="64"/>
      <c r="BZI13" s="64"/>
      <c r="BZJ13" s="64"/>
      <c r="BZK13" s="64"/>
      <c r="BZL13" s="64"/>
      <c r="BZM13" s="64"/>
      <c r="BZN13" s="64"/>
      <c r="BZO13" s="64"/>
      <c r="BZP13" s="64"/>
      <c r="BZQ13" s="64"/>
      <c r="BZR13" s="64"/>
      <c r="BZS13" s="64"/>
      <c r="BZT13" s="64"/>
      <c r="BZU13" s="64"/>
      <c r="BZV13" s="64"/>
      <c r="BZW13" s="64"/>
      <c r="BZX13" s="64"/>
      <c r="BZY13" s="64"/>
      <c r="BZZ13" s="64"/>
      <c r="CAA13" s="64"/>
      <c r="CAB13" s="64"/>
      <c r="CAC13" s="64"/>
      <c r="CAD13" s="64"/>
      <c r="CAE13" s="64"/>
      <c r="CAF13" s="64"/>
      <c r="CAG13" s="64"/>
      <c r="CAH13" s="64"/>
      <c r="CAI13" s="64"/>
      <c r="CAJ13" s="64"/>
      <c r="CAK13" s="64"/>
      <c r="CAL13" s="64"/>
      <c r="CAM13" s="64"/>
      <c r="CAN13" s="64"/>
      <c r="CAO13" s="64"/>
      <c r="CAP13" s="64"/>
      <c r="CAQ13" s="64"/>
      <c r="CAR13" s="64"/>
      <c r="CAS13" s="64"/>
      <c r="CAT13" s="64"/>
      <c r="CAU13" s="64"/>
      <c r="CAV13" s="64"/>
      <c r="CAW13" s="64"/>
      <c r="CAX13" s="64"/>
      <c r="CAY13" s="64"/>
      <c r="CAZ13" s="64"/>
      <c r="CBA13" s="64"/>
      <c r="CBB13" s="64"/>
      <c r="CBC13" s="64"/>
      <c r="CBD13" s="64"/>
      <c r="CBE13" s="64"/>
      <c r="CBF13" s="64"/>
      <c r="CBG13" s="64"/>
      <c r="CBH13" s="64"/>
      <c r="CBI13" s="64"/>
      <c r="CBJ13" s="64"/>
      <c r="CBK13" s="64"/>
      <c r="CBL13" s="64"/>
      <c r="CBM13" s="64"/>
      <c r="CBN13" s="64"/>
      <c r="CBO13" s="64"/>
      <c r="CBP13" s="64"/>
      <c r="CBQ13" s="64"/>
      <c r="CBR13" s="64"/>
      <c r="CBS13" s="64"/>
      <c r="CBT13" s="64"/>
      <c r="CBU13" s="64"/>
      <c r="CBV13" s="64"/>
      <c r="CBW13" s="64"/>
      <c r="CBX13" s="64"/>
      <c r="CBY13" s="64"/>
      <c r="CBZ13" s="64"/>
      <c r="CCA13" s="64"/>
      <c r="CCB13" s="64"/>
      <c r="CCC13" s="64"/>
      <c r="CCD13" s="64"/>
      <c r="CCE13" s="64"/>
      <c r="CCF13" s="64"/>
      <c r="CCG13" s="64"/>
      <c r="CCH13" s="64"/>
      <c r="CCI13" s="64"/>
      <c r="CCJ13" s="64"/>
      <c r="CCK13" s="64"/>
      <c r="CCL13" s="64"/>
      <c r="CCM13" s="64"/>
      <c r="CCN13" s="64"/>
      <c r="CCO13" s="64"/>
      <c r="CCP13" s="64"/>
      <c r="CCQ13" s="64"/>
      <c r="CCR13" s="64"/>
      <c r="CCS13" s="64"/>
      <c r="CCT13" s="64"/>
      <c r="CCU13" s="64"/>
      <c r="CCV13" s="64"/>
      <c r="CCW13" s="64"/>
      <c r="CCX13" s="64"/>
      <c r="CCY13" s="64"/>
      <c r="CCZ13" s="64"/>
      <c r="CDA13" s="64"/>
      <c r="CDB13" s="64"/>
      <c r="CDC13" s="64"/>
      <c r="CDD13" s="64"/>
      <c r="CDE13" s="64"/>
      <c r="CDF13" s="64"/>
      <c r="CDG13" s="64"/>
      <c r="CDH13" s="64"/>
      <c r="CDI13" s="64"/>
      <c r="CDJ13" s="64"/>
      <c r="CDK13" s="64"/>
      <c r="CDL13" s="64"/>
      <c r="CDM13" s="64"/>
      <c r="CDN13" s="64"/>
      <c r="CDO13" s="64"/>
      <c r="CDP13" s="64"/>
      <c r="CDQ13" s="64"/>
      <c r="CDR13" s="64"/>
      <c r="CDS13" s="64"/>
      <c r="CDT13" s="64"/>
      <c r="CDU13" s="64"/>
      <c r="CDV13" s="64"/>
      <c r="CDW13" s="64"/>
      <c r="CDX13" s="64"/>
      <c r="CDY13" s="64"/>
      <c r="CDZ13" s="64"/>
      <c r="CEA13" s="64"/>
      <c r="CEB13" s="64"/>
      <c r="CEC13" s="64"/>
      <c r="CED13" s="64"/>
      <c r="CEE13" s="64"/>
      <c r="CEF13" s="64"/>
      <c r="CEG13" s="64"/>
      <c r="CEH13" s="64"/>
      <c r="CEI13" s="64"/>
      <c r="CEJ13" s="64"/>
      <c r="CEK13" s="64"/>
      <c r="CEL13" s="64"/>
      <c r="CEM13" s="64"/>
      <c r="CEN13" s="64"/>
      <c r="CEO13" s="64"/>
      <c r="CEP13" s="64"/>
      <c r="CEQ13" s="64"/>
      <c r="CER13" s="64"/>
      <c r="CES13" s="64"/>
      <c r="CET13" s="64"/>
      <c r="CEU13" s="64"/>
      <c r="CEV13" s="64"/>
      <c r="CEW13" s="64"/>
      <c r="CEX13" s="64"/>
      <c r="CEY13" s="64"/>
      <c r="CEZ13" s="64"/>
      <c r="CFA13" s="64"/>
      <c r="CFB13" s="64"/>
      <c r="CFC13" s="64"/>
      <c r="CFD13" s="64"/>
      <c r="CFE13" s="64"/>
      <c r="CFF13" s="64"/>
      <c r="CFG13" s="64"/>
      <c r="CFH13" s="64"/>
      <c r="CFI13" s="64"/>
      <c r="CFJ13" s="64"/>
      <c r="CFK13" s="64"/>
      <c r="CFL13" s="64"/>
      <c r="CFM13" s="64"/>
      <c r="CFN13" s="64"/>
      <c r="CFO13" s="64"/>
      <c r="CFP13" s="64"/>
      <c r="CFQ13" s="64"/>
      <c r="CFR13" s="64"/>
      <c r="CFS13" s="64"/>
      <c r="CFT13" s="64"/>
      <c r="CFU13" s="64"/>
      <c r="CFV13" s="64"/>
      <c r="CFW13" s="64"/>
      <c r="CFX13" s="64"/>
      <c r="CFY13" s="64"/>
      <c r="CFZ13" s="64"/>
      <c r="CGA13" s="64"/>
      <c r="CGB13" s="64"/>
      <c r="CGC13" s="64"/>
      <c r="CGD13" s="64"/>
      <c r="CGE13" s="64"/>
      <c r="CGF13" s="64"/>
      <c r="CGG13" s="64"/>
      <c r="CGH13" s="64"/>
      <c r="CGI13" s="64"/>
      <c r="CGJ13" s="64"/>
      <c r="CGK13" s="64"/>
      <c r="CGL13" s="64"/>
      <c r="CGM13" s="64"/>
      <c r="CGN13" s="64"/>
      <c r="CGO13" s="64"/>
      <c r="CGP13" s="64"/>
      <c r="CGQ13" s="64"/>
      <c r="CGR13" s="64"/>
      <c r="CGS13" s="64"/>
      <c r="CGT13" s="64"/>
      <c r="CGU13" s="64"/>
      <c r="CGV13" s="64"/>
      <c r="CGW13" s="64"/>
      <c r="CGX13" s="64"/>
      <c r="CGY13" s="64"/>
      <c r="CGZ13" s="64"/>
      <c r="CHA13" s="64"/>
      <c r="CHB13" s="64"/>
      <c r="CHC13" s="64"/>
      <c r="CHD13" s="64"/>
      <c r="CHE13" s="64"/>
      <c r="CHF13" s="64"/>
      <c r="CHG13" s="64"/>
      <c r="CHH13" s="64"/>
      <c r="CHI13" s="64"/>
      <c r="CHJ13" s="64"/>
      <c r="CHK13" s="64"/>
      <c r="CHL13" s="64"/>
      <c r="CHM13" s="64"/>
      <c r="CHN13" s="64"/>
      <c r="CHO13" s="64"/>
      <c r="CHP13" s="64"/>
      <c r="CHQ13" s="64"/>
      <c r="CHR13" s="64"/>
      <c r="CHS13" s="64"/>
      <c r="CHT13" s="64"/>
      <c r="CHU13" s="64"/>
      <c r="CHV13" s="64"/>
      <c r="CHW13" s="64"/>
      <c r="CHX13" s="64"/>
      <c r="CHY13" s="64"/>
      <c r="CHZ13" s="64"/>
      <c r="CIA13" s="64"/>
      <c r="CIB13" s="64"/>
      <c r="CIC13" s="64"/>
      <c r="CID13" s="64"/>
      <c r="CIE13" s="64"/>
      <c r="CIF13" s="64"/>
      <c r="CIG13" s="64"/>
      <c r="CIH13" s="64"/>
      <c r="CII13" s="64"/>
      <c r="CIJ13" s="64"/>
      <c r="CIK13" s="64"/>
      <c r="CIL13" s="64"/>
      <c r="CIM13" s="64"/>
      <c r="CIN13" s="64"/>
      <c r="CIO13" s="64"/>
      <c r="CIP13" s="64"/>
      <c r="CIQ13" s="64"/>
      <c r="CIR13" s="64"/>
      <c r="CIS13" s="64"/>
      <c r="CIT13" s="64"/>
      <c r="CIU13" s="64"/>
      <c r="CIV13" s="64"/>
      <c r="CIW13" s="64"/>
      <c r="CIX13" s="64"/>
      <c r="CIY13" s="64"/>
      <c r="CIZ13" s="64"/>
      <c r="CJA13" s="64"/>
      <c r="CJB13" s="64"/>
      <c r="CJC13" s="64"/>
      <c r="CJD13" s="64"/>
      <c r="CJE13" s="64"/>
      <c r="CJF13" s="64"/>
      <c r="CJG13" s="64"/>
      <c r="CJH13" s="64"/>
      <c r="CJI13" s="64"/>
      <c r="CJJ13" s="64"/>
      <c r="CJK13" s="64"/>
      <c r="CJL13" s="64"/>
      <c r="CJM13" s="64"/>
      <c r="CJN13" s="64"/>
      <c r="CJO13" s="64"/>
      <c r="CJP13" s="64"/>
      <c r="CJQ13" s="64"/>
      <c r="CJR13" s="64"/>
      <c r="CJS13" s="64"/>
      <c r="CJT13" s="64"/>
      <c r="CJU13" s="64"/>
      <c r="CJV13" s="64"/>
      <c r="CJW13" s="64"/>
      <c r="CJX13" s="64"/>
      <c r="CJY13" s="64"/>
      <c r="CJZ13" s="64"/>
      <c r="CKA13" s="64"/>
      <c r="CKB13" s="64"/>
      <c r="CKC13" s="64"/>
      <c r="CKD13" s="64"/>
      <c r="CKE13" s="64"/>
      <c r="CKF13" s="64"/>
      <c r="CKG13" s="64"/>
      <c r="CKH13" s="64"/>
      <c r="CKI13" s="64"/>
      <c r="CKJ13" s="64"/>
      <c r="CKK13" s="64"/>
      <c r="CKL13" s="64"/>
      <c r="CKM13" s="64"/>
      <c r="CKN13" s="64"/>
      <c r="CKO13" s="64"/>
      <c r="CKP13" s="64"/>
      <c r="CKQ13" s="64"/>
      <c r="CKR13" s="64"/>
      <c r="CKS13" s="64"/>
      <c r="CKT13" s="64"/>
      <c r="CKU13" s="64"/>
      <c r="CKV13" s="64"/>
      <c r="CKW13" s="64"/>
      <c r="CKX13" s="64"/>
      <c r="CKY13" s="64"/>
      <c r="CKZ13" s="64"/>
      <c r="CLA13" s="64"/>
      <c r="CLB13" s="64"/>
      <c r="CLC13" s="64"/>
      <c r="CLD13" s="64"/>
      <c r="CLE13" s="64"/>
      <c r="CLF13" s="64"/>
      <c r="CLG13" s="64"/>
      <c r="CLH13" s="64"/>
      <c r="CLI13" s="64"/>
      <c r="CLJ13" s="64"/>
      <c r="CLK13" s="64"/>
      <c r="CLL13" s="64"/>
      <c r="CLM13" s="64"/>
      <c r="CLN13" s="64"/>
      <c r="CLO13" s="64"/>
      <c r="CLP13" s="64"/>
      <c r="CLQ13" s="64"/>
      <c r="CLR13" s="64"/>
      <c r="CLS13" s="64"/>
      <c r="CLT13" s="64"/>
      <c r="CLU13" s="64"/>
      <c r="CLV13" s="64"/>
      <c r="CLW13" s="64"/>
      <c r="CLX13" s="64"/>
      <c r="CLY13" s="64"/>
      <c r="CLZ13" s="64"/>
      <c r="CMA13" s="64"/>
      <c r="CMB13" s="64"/>
      <c r="CMC13" s="64"/>
      <c r="CMD13" s="64"/>
      <c r="CME13" s="64"/>
      <c r="CMF13" s="64"/>
      <c r="CMG13" s="64"/>
      <c r="CMH13" s="64"/>
      <c r="CMI13" s="64"/>
      <c r="CMJ13" s="64"/>
      <c r="CMK13" s="64"/>
      <c r="CML13" s="64"/>
      <c r="CMM13" s="64"/>
      <c r="CMN13" s="64"/>
      <c r="CMO13" s="64"/>
      <c r="CMP13" s="64"/>
      <c r="CMQ13" s="64"/>
      <c r="CMR13" s="64"/>
      <c r="CMS13" s="64"/>
      <c r="CMT13" s="64"/>
      <c r="CMU13" s="64"/>
      <c r="CMV13" s="64"/>
      <c r="CMW13" s="64"/>
      <c r="CMX13" s="64"/>
      <c r="CMY13" s="64"/>
      <c r="CMZ13" s="64"/>
      <c r="CNA13" s="64"/>
      <c r="CNB13" s="64"/>
      <c r="CNC13" s="64"/>
      <c r="CND13" s="64"/>
      <c r="CNE13" s="64"/>
      <c r="CNF13" s="64"/>
      <c r="CNG13" s="64"/>
      <c r="CNH13" s="64"/>
      <c r="CNI13" s="64"/>
      <c r="CNJ13" s="64"/>
      <c r="CNK13" s="64"/>
      <c r="CNL13" s="64"/>
      <c r="CNM13" s="64"/>
      <c r="CNN13" s="64"/>
      <c r="CNO13" s="64"/>
      <c r="CNP13" s="64"/>
      <c r="CNQ13" s="64"/>
      <c r="CNR13" s="64"/>
      <c r="CNS13" s="64"/>
      <c r="CNT13" s="64"/>
      <c r="CNU13" s="64"/>
      <c r="CNV13" s="64"/>
      <c r="CNW13" s="64"/>
      <c r="CNX13" s="64"/>
      <c r="CNY13" s="64"/>
      <c r="CNZ13" s="64"/>
      <c r="COA13" s="64"/>
      <c r="COB13" s="64"/>
      <c r="COC13" s="64"/>
      <c r="COD13" s="64"/>
      <c r="COE13" s="64"/>
      <c r="COF13" s="64"/>
      <c r="COG13" s="64"/>
      <c r="COH13" s="64"/>
      <c r="COI13" s="64"/>
      <c r="COJ13" s="64"/>
      <c r="COK13" s="64"/>
      <c r="COL13" s="64"/>
      <c r="COM13" s="64"/>
      <c r="CON13" s="64"/>
      <c r="COO13" s="64"/>
      <c r="COP13" s="64"/>
      <c r="COQ13" s="64"/>
      <c r="COR13" s="64"/>
      <c r="COS13" s="64"/>
      <c r="COT13" s="64"/>
      <c r="COU13" s="64"/>
      <c r="COV13" s="64"/>
      <c r="COW13" s="64"/>
      <c r="COX13" s="64"/>
      <c r="COY13" s="64"/>
      <c r="COZ13" s="64"/>
      <c r="CPA13" s="64"/>
      <c r="CPB13" s="64"/>
      <c r="CPC13" s="64"/>
      <c r="CPD13" s="64"/>
      <c r="CPE13" s="64"/>
      <c r="CPF13" s="64"/>
      <c r="CPG13" s="64"/>
      <c r="CPH13" s="64"/>
      <c r="CPI13" s="64"/>
      <c r="CPJ13" s="64"/>
      <c r="CPK13" s="64"/>
      <c r="CPL13" s="64"/>
      <c r="CPM13" s="64"/>
      <c r="CPN13" s="64"/>
      <c r="CPO13" s="64"/>
      <c r="CPP13" s="64"/>
      <c r="CPQ13" s="64"/>
      <c r="CPR13" s="64"/>
      <c r="CPS13" s="64"/>
      <c r="CPT13" s="64"/>
      <c r="CPU13" s="64"/>
      <c r="CPV13" s="64"/>
      <c r="CPW13" s="64"/>
      <c r="CPX13" s="64"/>
      <c r="CPY13" s="64"/>
      <c r="CPZ13" s="64"/>
      <c r="CQA13" s="64"/>
      <c r="CQB13" s="64"/>
      <c r="CQC13" s="64"/>
      <c r="CQD13" s="64"/>
      <c r="CQE13" s="64"/>
      <c r="CQF13" s="64"/>
      <c r="CQG13" s="64"/>
      <c r="CQH13" s="64"/>
      <c r="CQI13" s="64"/>
      <c r="CQJ13" s="64"/>
      <c r="CQK13" s="64"/>
      <c r="CQL13" s="64"/>
      <c r="CQM13" s="64"/>
      <c r="CQN13" s="64"/>
      <c r="CQO13" s="64"/>
      <c r="CQP13" s="64"/>
      <c r="CQQ13" s="64"/>
      <c r="CQR13" s="64"/>
      <c r="CQS13" s="64"/>
      <c r="CQT13" s="64"/>
      <c r="CQU13" s="64"/>
      <c r="CQV13" s="64"/>
      <c r="CQW13" s="64"/>
      <c r="CQX13" s="64"/>
      <c r="CQY13" s="64"/>
      <c r="CQZ13" s="64"/>
      <c r="CRA13" s="64"/>
      <c r="CRB13" s="64"/>
      <c r="CRC13" s="64"/>
      <c r="CRD13" s="64"/>
      <c r="CRE13" s="64"/>
      <c r="CRF13" s="64"/>
      <c r="CRG13" s="64"/>
      <c r="CRH13" s="64"/>
      <c r="CRI13" s="64"/>
      <c r="CRJ13" s="64"/>
      <c r="CRK13" s="64"/>
      <c r="CRL13" s="64"/>
      <c r="CRM13" s="64"/>
      <c r="CRN13" s="64"/>
      <c r="CRO13" s="64"/>
      <c r="CRP13" s="64"/>
      <c r="CRQ13" s="64"/>
      <c r="CRR13" s="64"/>
      <c r="CRS13" s="64"/>
      <c r="CRT13" s="64"/>
      <c r="CRU13" s="64"/>
      <c r="CRV13" s="64"/>
      <c r="CRW13" s="64"/>
      <c r="CRX13" s="64"/>
      <c r="CRY13" s="64"/>
      <c r="CRZ13" s="64"/>
      <c r="CSA13" s="64"/>
      <c r="CSB13" s="64"/>
      <c r="CSC13" s="64"/>
      <c r="CSD13" s="64"/>
      <c r="CSE13" s="64"/>
      <c r="CSF13" s="64"/>
      <c r="CSG13" s="64"/>
      <c r="CSH13" s="64"/>
      <c r="CSI13" s="64"/>
      <c r="CSJ13" s="64"/>
      <c r="CSK13" s="64"/>
      <c r="CSL13" s="64"/>
      <c r="CSM13" s="64"/>
      <c r="CSN13" s="64"/>
      <c r="CSO13" s="64"/>
      <c r="CSP13" s="64"/>
      <c r="CSQ13" s="64"/>
      <c r="CSR13" s="64"/>
      <c r="CSS13" s="64"/>
      <c r="CST13" s="64"/>
      <c r="CSU13" s="64"/>
      <c r="CSV13" s="64"/>
      <c r="CSW13" s="64"/>
      <c r="CSX13" s="64"/>
      <c r="CSY13" s="64"/>
      <c r="CSZ13" s="64"/>
      <c r="CTA13" s="64"/>
      <c r="CTB13" s="64"/>
      <c r="CTC13" s="64"/>
      <c r="CTD13" s="64"/>
      <c r="CTE13" s="64"/>
      <c r="CTF13" s="64"/>
      <c r="CTG13" s="64"/>
      <c r="CTH13" s="64"/>
      <c r="CTI13" s="64"/>
      <c r="CTJ13" s="64"/>
      <c r="CTK13" s="64"/>
      <c r="CTL13" s="64"/>
      <c r="CTM13" s="64"/>
      <c r="CTN13" s="64"/>
      <c r="CTO13" s="64"/>
      <c r="CTP13" s="64"/>
      <c r="CTQ13" s="64"/>
      <c r="CTR13" s="64"/>
      <c r="CTS13" s="64"/>
      <c r="CTT13" s="64"/>
      <c r="CTU13" s="64"/>
      <c r="CTV13" s="64"/>
      <c r="CTW13" s="64"/>
      <c r="CTX13" s="64"/>
      <c r="CTY13" s="64"/>
      <c r="CTZ13" s="64"/>
      <c r="CUA13" s="64"/>
      <c r="CUB13" s="64"/>
      <c r="CUC13" s="64"/>
      <c r="CUD13" s="64"/>
      <c r="CUE13" s="64"/>
      <c r="CUF13" s="64"/>
      <c r="CUG13" s="64"/>
      <c r="CUH13" s="64"/>
      <c r="CUI13" s="64"/>
      <c r="CUJ13" s="64"/>
      <c r="CUK13" s="64"/>
      <c r="CUL13" s="64"/>
      <c r="CUM13" s="64"/>
      <c r="CUN13" s="64"/>
      <c r="CUO13" s="64"/>
      <c r="CUP13" s="64"/>
      <c r="CUQ13" s="64"/>
      <c r="CUR13" s="64"/>
      <c r="CUS13" s="64"/>
      <c r="CUT13" s="64"/>
      <c r="CUU13" s="64"/>
      <c r="CUV13" s="64"/>
      <c r="CUW13" s="64"/>
      <c r="CUX13" s="64"/>
      <c r="CUY13" s="64"/>
      <c r="CUZ13" s="64"/>
      <c r="CVA13" s="64"/>
      <c r="CVB13" s="64"/>
      <c r="CVC13" s="64"/>
      <c r="CVD13" s="64"/>
      <c r="CVE13" s="64"/>
      <c r="CVF13" s="64"/>
      <c r="CVG13" s="64"/>
      <c r="CVH13" s="64"/>
      <c r="CVI13" s="64"/>
      <c r="CVJ13" s="64"/>
      <c r="CVK13" s="64"/>
      <c r="CVL13" s="64"/>
      <c r="CVM13" s="64"/>
      <c r="CVN13" s="64"/>
      <c r="CVO13" s="64"/>
      <c r="CVP13" s="64"/>
      <c r="CVQ13" s="64"/>
      <c r="CVR13" s="64"/>
      <c r="CVS13" s="64"/>
      <c r="CVT13" s="64"/>
      <c r="CVU13" s="64"/>
      <c r="CVV13" s="64"/>
      <c r="CVW13" s="64"/>
      <c r="CVX13" s="64"/>
      <c r="CVY13" s="64"/>
      <c r="CVZ13" s="64"/>
      <c r="CWA13" s="64"/>
      <c r="CWB13" s="64"/>
      <c r="CWC13" s="64"/>
      <c r="CWD13" s="64"/>
      <c r="CWE13" s="64"/>
      <c r="CWF13" s="64"/>
      <c r="CWG13" s="64"/>
      <c r="CWH13" s="64"/>
      <c r="CWI13" s="64"/>
      <c r="CWJ13" s="64"/>
      <c r="CWK13" s="64"/>
      <c r="CWL13" s="64"/>
      <c r="CWM13" s="64"/>
      <c r="CWN13" s="64"/>
      <c r="CWO13" s="64"/>
      <c r="CWP13" s="64"/>
      <c r="CWQ13" s="64"/>
      <c r="CWR13" s="64"/>
      <c r="CWS13" s="64"/>
      <c r="CWT13" s="64"/>
      <c r="CWU13" s="64"/>
      <c r="CWV13" s="64"/>
      <c r="CWW13" s="64"/>
      <c r="CWX13" s="64"/>
      <c r="CWY13" s="64"/>
      <c r="CWZ13" s="64"/>
      <c r="CXA13" s="64"/>
      <c r="CXB13" s="64"/>
      <c r="CXC13" s="64"/>
      <c r="CXD13" s="64"/>
      <c r="CXE13" s="64"/>
      <c r="CXF13" s="64"/>
      <c r="CXG13" s="64"/>
      <c r="CXH13" s="64"/>
      <c r="CXI13" s="64"/>
      <c r="CXJ13" s="64"/>
      <c r="CXK13" s="64"/>
      <c r="CXL13" s="64"/>
      <c r="CXM13" s="64"/>
      <c r="CXN13" s="64"/>
      <c r="CXO13" s="64"/>
      <c r="CXP13" s="64"/>
      <c r="CXQ13" s="64"/>
      <c r="CXR13" s="64"/>
      <c r="CXS13" s="64"/>
      <c r="CXT13" s="64"/>
      <c r="CXU13" s="64"/>
      <c r="CXV13" s="64"/>
      <c r="CXW13" s="64"/>
      <c r="CXX13" s="64"/>
      <c r="CXY13" s="64"/>
      <c r="CXZ13" s="64"/>
      <c r="CYA13" s="64"/>
      <c r="CYB13" s="64"/>
      <c r="CYC13" s="64"/>
      <c r="CYD13" s="64"/>
      <c r="CYE13" s="64"/>
      <c r="CYF13" s="64"/>
      <c r="CYG13" s="64"/>
      <c r="CYH13" s="64"/>
      <c r="CYI13" s="64"/>
      <c r="CYJ13" s="64"/>
      <c r="CYK13" s="64"/>
      <c r="CYL13" s="64"/>
      <c r="CYM13" s="64"/>
      <c r="CYN13" s="64"/>
      <c r="CYO13" s="64"/>
      <c r="CYP13" s="64"/>
      <c r="CYQ13" s="64"/>
      <c r="CYR13" s="64"/>
      <c r="CYS13" s="64"/>
      <c r="CYT13" s="64"/>
      <c r="CYU13" s="64"/>
      <c r="CYV13" s="64"/>
      <c r="CYW13" s="64"/>
      <c r="CYX13" s="64"/>
      <c r="CYY13" s="64"/>
      <c r="CYZ13" s="64"/>
      <c r="CZA13" s="64"/>
      <c r="CZB13" s="64"/>
      <c r="CZC13" s="64"/>
      <c r="CZD13" s="64"/>
      <c r="CZE13" s="64"/>
      <c r="CZF13" s="64"/>
      <c r="CZG13" s="64"/>
      <c r="CZH13" s="64"/>
      <c r="CZI13" s="64"/>
      <c r="CZJ13" s="64"/>
      <c r="CZK13" s="64"/>
      <c r="CZL13" s="64"/>
      <c r="CZM13" s="64"/>
      <c r="CZN13" s="64"/>
      <c r="CZO13" s="64"/>
      <c r="CZP13" s="64"/>
      <c r="CZQ13" s="64"/>
      <c r="CZR13" s="64"/>
      <c r="CZS13" s="64"/>
      <c r="CZT13" s="64"/>
      <c r="CZU13" s="64"/>
      <c r="CZV13" s="64"/>
      <c r="CZW13" s="64"/>
      <c r="CZX13" s="64"/>
      <c r="CZY13" s="64"/>
      <c r="CZZ13" s="64"/>
      <c r="DAA13" s="64"/>
      <c r="DAB13" s="64"/>
      <c r="DAC13" s="64"/>
      <c r="DAD13" s="64"/>
      <c r="DAE13" s="64"/>
      <c r="DAF13" s="64"/>
      <c r="DAG13" s="64"/>
      <c r="DAH13" s="64"/>
      <c r="DAI13" s="64"/>
      <c r="DAJ13" s="64"/>
      <c r="DAK13" s="64"/>
      <c r="DAL13" s="64"/>
      <c r="DAM13" s="64"/>
      <c r="DAN13" s="64"/>
      <c r="DAO13" s="64"/>
      <c r="DAP13" s="64"/>
      <c r="DAQ13" s="64"/>
      <c r="DAR13" s="64"/>
      <c r="DAS13" s="64"/>
      <c r="DAT13" s="64"/>
      <c r="DAU13" s="64"/>
      <c r="DAV13" s="64"/>
      <c r="DAW13" s="64"/>
      <c r="DAX13" s="64"/>
      <c r="DAY13" s="64"/>
      <c r="DAZ13" s="64"/>
      <c r="DBA13" s="64"/>
      <c r="DBB13" s="64"/>
      <c r="DBC13" s="64"/>
      <c r="DBD13" s="64"/>
      <c r="DBE13" s="64"/>
      <c r="DBF13" s="64"/>
      <c r="DBG13" s="64"/>
      <c r="DBH13" s="64"/>
      <c r="DBI13" s="64"/>
      <c r="DBJ13" s="64"/>
      <c r="DBK13" s="64"/>
      <c r="DBL13" s="64"/>
      <c r="DBM13" s="64"/>
      <c r="DBN13" s="64"/>
      <c r="DBO13" s="64"/>
      <c r="DBP13" s="64"/>
      <c r="DBQ13" s="64"/>
      <c r="DBR13" s="64"/>
      <c r="DBS13" s="64"/>
      <c r="DBT13" s="64"/>
      <c r="DBU13" s="64"/>
      <c r="DBV13" s="64"/>
      <c r="DBW13" s="64"/>
      <c r="DBX13" s="64"/>
      <c r="DBY13" s="64"/>
      <c r="DBZ13" s="64"/>
      <c r="DCA13" s="64"/>
      <c r="DCB13" s="64"/>
      <c r="DCC13" s="64"/>
      <c r="DCD13" s="64"/>
      <c r="DCE13" s="64"/>
      <c r="DCF13" s="64"/>
      <c r="DCG13" s="64"/>
      <c r="DCH13" s="64"/>
      <c r="DCI13" s="64"/>
      <c r="DCJ13" s="64"/>
      <c r="DCK13" s="64"/>
      <c r="DCL13" s="64"/>
      <c r="DCM13" s="64"/>
      <c r="DCN13" s="64"/>
      <c r="DCO13" s="64"/>
      <c r="DCP13" s="64"/>
      <c r="DCQ13" s="64"/>
      <c r="DCR13" s="64"/>
      <c r="DCS13" s="64"/>
      <c r="DCT13" s="64"/>
      <c r="DCU13" s="64"/>
    </row>
    <row r="14" spans="1:2803" s="120" customFormat="1" x14ac:dyDescent="0.2">
      <c r="A14" s="123" t="str">
        <f t="shared" si="5"/>
        <v/>
      </c>
      <c r="B14" s="124"/>
      <c r="C14" s="167">
        <v>90000</v>
      </c>
      <c r="D14" s="122" t="s">
        <v>119</v>
      </c>
      <c r="E14" s="130"/>
      <c r="F14" s="132"/>
      <c r="G14" s="130"/>
      <c r="H14" s="124"/>
      <c r="I14" s="124"/>
      <c r="J14" s="124"/>
      <c r="K14" s="124"/>
      <c r="L14" s="133" t="str">
        <f>IF(H14&lt;&gt;"",0.4*N14,"")</f>
        <v/>
      </c>
      <c r="M14" s="133" t="str">
        <f>IF(H14&lt;&gt;"",N14-L14,"")</f>
        <v/>
      </c>
      <c r="N14" s="136"/>
      <c r="O14" s="146"/>
      <c r="P14" s="128"/>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c r="IW14" s="64"/>
      <c r="IX14" s="64"/>
      <c r="IY14" s="64"/>
      <c r="IZ14" s="64"/>
      <c r="JA14" s="64"/>
      <c r="JB14" s="64"/>
      <c r="JC14" s="64"/>
      <c r="JD14" s="64"/>
      <c r="JE14" s="64"/>
      <c r="JF14" s="64"/>
      <c r="JG14" s="64"/>
      <c r="JH14" s="64"/>
      <c r="JI14" s="64"/>
      <c r="JJ14" s="64"/>
      <c r="JK14" s="64"/>
      <c r="JL14" s="64"/>
      <c r="JM14" s="64"/>
      <c r="JN14" s="64"/>
      <c r="JO14" s="64"/>
      <c r="JP14" s="64"/>
      <c r="JQ14" s="64"/>
      <c r="JR14" s="64"/>
      <c r="JS14" s="64"/>
      <c r="JT14" s="64"/>
      <c r="JU14" s="64"/>
      <c r="JV14" s="64"/>
      <c r="JW14" s="64"/>
      <c r="JX14" s="64"/>
      <c r="JY14" s="64"/>
      <c r="JZ14" s="64"/>
      <c r="KA14" s="64"/>
      <c r="KB14" s="64"/>
      <c r="KC14" s="64"/>
      <c r="KD14" s="64"/>
      <c r="KE14" s="64"/>
      <c r="KF14" s="64"/>
      <c r="KG14" s="64"/>
      <c r="KH14" s="64"/>
      <c r="KI14" s="64"/>
      <c r="KJ14" s="64"/>
      <c r="KK14" s="64"/>
      <c r="KL14" s="64"/>
      <c r="KM14" s="64"/>
      <c r="KN14" s="64"/>
      <c r="KO14" s="64"/>
      <c r="KP14" s="64"/>
      <c r="KQ14" s="64"/>
      <c r="KR14" s="64"/>
      <c r="KS14" s="64"/>
      <c r="KT14" s="64"/>
      <c r="KU14" s="64"/>
      <c r="KV14" s="64"/>
      <c r="KW14" s="64"/>
      <c r="KX14" s="64"/>
      <c r="KY14" s="64"/>
      <c r="KZ14" s="64"/>
      <c r="LA14" s="64"/>
      <c r="LB14" s="64"/>
      <c r="LC14" s="64"/>
      <c r="LD14" s="64"/>
      <c r="LE14" s="64"/>
      <c r="LF14" s="64"/>
      <c r="LG14" s="64"/>
      <c r="LH14" s="64"/>
      <c r="LI14" s="64"/>
      <c r="LJ14" s="64"/>
      <c r="LK14" s="64"/>
      <c r="LL14" s="64"/>
      <c r="LM14" s="64"/>
      <c r="LN14" s="64"/>
      <c r="LO14" s="64"/>
      <c r="LP14" s="64"/>
      <c r="LQ14" s="64"/>
      <c r="LR14" s="64"/>
      <c r="LS14" s="64"/>
      <c r="LT14" s="64"/>
      <c r="LU14" s="64"/>
      <c r="LV14" s="64"/>
      <c r="LW14" s="64"/>
      <c r="LX14" s="64"/>
      <c r="LY14" s="64"/>
      <c r="LZ14" s="64"/>
      <c r="MA14" s="64"/>
      <c r="MB14" s="64"/>
      <c r="MC14" s="64"/>
      <c r="MD14" s="64"/>
      <c r="ME14" s="64"/>
      <c r="MF14" s="64"/>
      <c r="MG14" s="64"/>
      <c r="MH14" s="64"/>
      <c r="MI14" s="64"/>
      <c r="MJ14" s="64"/>
      <c r="MK14" s="64"/>
      <c r="ML14" s="64"/>
      <c r="MM14" s="64"/>
      <c r="MN14" s="64"/>
      <c r="MO14" s="64"/>
      <c r="MP14" s="64"/>
      <c r="MQ14" s="64"/>
      <c r="MR14" s="64"/>
      <c r="MS14" s="64"/>
      <c r="MT14" s="64"/>
      <c r="MU14" s="64"/>
      <c r="MV14" s="64"/>
      <c r="MW14" s="64"/>
      <c r="MX14" s="64"/>
      <c r="MY14" s="64"/>
      <c r="MZ14" s="64"/>
      <c r="NA14" s="64"/>
      <c r="NB14" s="64"/>
      <c r="NC14" s="64"/>
      <c r="ND14" s="64"/>
      <c r="NE14" s="64"/>
      <c r="NF14" s="64"/>
      <c r="NG14" s="64"/>
      <c r="NH14" s="64"/>
      <c r="NI14" s="64"/>
      <c r="NJ14" s="64"/>
      <c r="NK14" s="64"/>
      <c r="NL14" s="64"/>
      <c r="NM14" s="64"/>
      <c r="NN14" s="64"/>
      <c r="NO14" s="64"/>
      <c r="NP14" s="64"/>
      <c r="NQ14" s="64"/>
      <c r="NR14" s="64"/>
      <c r="NS14" s="64"/>
      <c r="NT14" s="64"/>
      <c r="NU14" s="64"/>
      <c r="NV14" s="64"/>
      <c r="NW14" s="64"/>
      <c r="NX14" s="64"/>
      <c r="NY14" s="64"/>
      <c r="NZ14" s="64"/>
      <c r="OA14" s="64"/>
      <c r="OB14" s="64"/>
      <c r="OC14" s="64"/>
      <c r="OD14" s="64"/>
      <c r="OE14" s="64"/>
      <c r="OF14" s="64"/>
      <c r="OG14" s="64"/>
      <c r="OH14" s="64"/>
      <c r="OI14" s="64"/>
      <c r="OJ14" s="64"/>
      <c r="OK14" s="64"/>
      <c r="OL14" s="64"/>
      <c r="OM14" s="64"/>
      <c r="ON14" s="64"/>
      <c r="OO14" s="64"/>
      <c r="OP14" s="64"/>
      <c r="OQ14" s="64"/>
      <c r="OR14" s="64"/>
      <c r="OS14" s="64"/>
      <c r="OT14" s="64"/>
      <c r="OU14" s="64"/>
      <c r="OV14" s="64"/>
      <c r="OW14" s="64"/>
      <c r="OX14" s="64"/>
      <c r="OY14" s="64"/>
      <c r="OZ14" s="64"/>
      <c r="PA14" s="64"/>
      <c r="PB14" s="64"/>
      <c r="PC14" s="64"/>
      <c r="PD14" s="64"/>
      <c r="PE14" s="64"/>
      <c r="PF14" s="64"/>
      <c r="PG14" s="64"/>
      <c r="PH14" s="64"/>
      <c r="PI14" s="64"/>
      <c r="PJ14" s="64"/>
      <c r="PK14" s="64"/>
      <c r="PL14" s="64"/>
      <c r="PM14" s="64"/>
      <c r="PN14" s="64"/>
      <c r="PO14" s="64"/>
      <c r="PP14" s="64"/>
      <c r="PQ14" s="64"/>
      <c r="PR14" s="64"/>
      <c r="PS14" s="64"/>
      <c r="PT14" s="64"/>
      <c r="PU14" s="64"/>
      <c r="PV14" s="64"/>
      <c r="PW14" s="64"/>
      <c r="PX14" s="64"/>
      <c r="PY14" s="64"/>
      <c r="PZ14" s="64"/>
      <c r="QA14" s="64"/>
      <c r="QB14" s="64"/>
      <c r="QC14" s="64"/>
      <c r="QD14" s="64"/>
      <c r="QE14" s="64"/>
      <c r="QF14" s="64"/>
      <c r="QG14" s="64"/>
      <c r="QH14" s="64"/>
      <c r="QI14" s="64"/>
      <c r="QJ14" s="64"/>
      <c r="QK14" s="64"/>
      <c r="QL14" s="64"/>
      <c r="QM14" s="64"/>
      <c r="QN14" s="64"/>
      <c r="QO14" s="64"/>
      <c r="QP14" s="64"/>
      <c r="QQ14" s="64"/>
      <c r="QR14" s="64"/>
      <c r="QS14" s="64"/>
      <c r="QT14" s="64"/>
      <c r="QU14" s="64"/>
      <c r="QV14" s="64"/>
      <c r="QW14" s="64"/>
      <c r="QX14" s="64"/>
      <c r="QY14" s="64"/>
      <c r="QZ14" s="64"/>
      <c r="RA14" s="64"/>
      <c r="RB14" s="64"/>
      <c r="RC14" s="64"/>
      <c r="RD14" s="64"/>
      <c r="RE14" s="64"/>
      <c r="RF14" s="64"/>
      <c r="RG14" s="64"/>
      <c r="RH14" s="64"/>
      <c r="RI14" s="64"/>
      <c r="RJ14" s="64"/>
      <c r="RK14" s="64"/>
      <c r="RL14" s="64"/>
      <c r="RM14" s="64"/>
      <c r="RN14" s="64"/>
      <c r="RO14" s="64"/>
      <c r="RP14" s="64"/>
      <c r="RQ14" s="64"/>
      <c r="RR14" s="64"/>
      <c r="RS14" s="64"/>
      <c r="RT14" s="64"/>
      <c r="RU14" s="64"/>
      <c r="RV14" s="64"/>
      <c r="RW14" s="64"/>
      <c r="RX14" s="64"/>
      <c r="RY14" s="64"/>
      <c r="RZ14" s="64"/>
      <c r="SA14" s="64"/>
      <c r="SB14" s="64"/>
      <c r="SC14" s="64"/>
      <c r="SD14" s="64"/>
      <c r="SE14" s="64"/>
      <c r="SF14" s="64"/>
      <c r="SG14" s="64"/>
      <c r="SH14" s="64"/>
      <c r="SI14" s="64"/>
      <c r="SJ14" s="64"/>
      <c r="SK14" s="64"/>
      <c r="SL14" s="64"/>
      <c r="SM14" s="64"/>
      <c r="SN14" s="64"/>
      <c r="SO14" s="64"/>
      <c r="SP14" s="64"/>
      <c r="SQ14" s="64"/>
      <c r="SR14" s="64"/>
      <c r="SS14" s="64"/>
      <c r="ST14" s="64"/>
      <c r="SU14" s="64"/>
      <c r="SV14" s="64"/>
      <c r="SW14" s="64"/>
      <c r="SX14" s="64"/>
      <c r="SY14" s="64"/>
      <c r="SZ14" s="64"/>
      <c r="TA14" s="64"/>
      <c r="TB14" s="64"/>
      <c r="TC14" s="64"/>
      <c r="TD14" s="64"/>
      <c r="TE14" s="64"/>
      <c r="TF14" s="64"/>
      <c r="TG14" s="64"/>
      <c r="TH14" s="64"/>
      <c r="TI14" s="64"/>
      <c r="TJ14" s="64"/>
      <c r="TK14" s="64"/>
      <c r="TL14" s="64"/>
      <c r="TM14" s="64"/>
      <c r="TN14" s="64"/>
      <c r="TO14" s="64"/>
      <c r="TP14" s="64"/>
      <c r="TQ14" s="64"/>
      <c r="TR14" s="64"/>
      <c r="TS14" s="64"/>
      <c r="TT14" s="64"/>
      <c r="TU14" s="64"/>
      <c r="TV14" s="64"/>
      <c r="TW14" s="64"/>
      <c r="TX14" s="64"/>
      <c r="TY14" s="64"/>
      <c r="TZ14" s="64"/>
      <c r="UA14" s="64"/>
      <c r="UB14" s="64"/>
      <c r="UC14" s="64"/>
      <c r="UD14" s="64"/>
      <c r="UE14" s="64"/>
      <c r="UF14" s="64"/>
      <c r="UG14" s="64"/>
      <c r="UH14" s="64"/>
      <c r="UI14" s="64"/>
      <c r="UJ14" s="64"/>
      <c r="UK14" s="64"/>
      <c r="UL14" s="64"/>
      <c r="UM14" s="64"/>
      <c r="UN14" s="64"/>
      <c r="UO14" s="64"/>
      <c r="UP14" s="64"/>
      <c r="UQ14" s="64"/>
      <c r="UR14" s="64"/>
      <c r="US14" s="64"/>
      <c r="UT14" s="64"/>
      <c r="UU14" s="64"/>
      <c r="UV14" s="64"/>
      <c r="UW14" s="64"/>
      <c r="UX14" s="64"/>
      <c r="UY14" s="64"/>
      <c r="UZ14" s="64"/>
      <c r="VA14" s="64"/>
      <c r="VB14" s="64"/>
      <c r="VC14" s="64"/>
      <c r="VD14" s="64"/>
      <c r="VE14" s="64"/>
      <c r="VF14" s="64"/>
      <c r="VG14" s="64"/>
      <c r="VH14" s="64"/>
      <c r="VI14" s="64"/>
      <c r="VJ14" s="64"/>
      <c r="VK14" s="64"/>
      <c r="VL14" s="64"/>
      <c r="VM14" s="64"/>
      <c r="VN14" s="64"/>
      <c r="VO14" s="64"/>
      <c r="VP14" s="64"/>
      <c r="VQ14" s="64"/>
      <c r="VR14" s="64"/>
      <c r="VS14" s="64"/>
      <c r="VT14" s="64"/>
      <c r="VU14" s="64"/>
      <c r="VV14" s="64"/>
      <c r="VW14" s="64"/>
      <c r="VX14" s="64"/>
      <c r="VY14" s="64"/>
      <c r="VZ14" s="64"/>
      <c r="WA14" s="64"/>
      <c r="WB14" s="64"/>
      <c r="WC14" s="64"/>
      <c r="WD14" s="64"/>
      <c r="WE14" s="64"/>
      <c r="WF14" s="64"/>
      <c r="WG14" s="64"/>
      <c r="WH14" s="64"/>
      <c r="WI14" s="64"/>
      <c r="WJ14" s="64"/>
      <c r="WK14" s="64"/>
      <c r="WL14" s="64"/>
      <c r="WM14" s="64"/>
      <c r="WN14" s="64"/>
      <c r="WO14" s="64"/>
      <c r="WP14" s="64"/>
      <c r="WQ14" s="64"/>
      <c r="WR14" s="64"/>
      <c r="WS14" s="64"/>
      <c r="WT14" s="64"/>
      <c r="WU14" s="64"/>
      <c r="WV14" s="64"/>
      <c r="WW14" s="64"/>
      <c r="WX14" s="64"/>
      <c r="WY14" s="64"/>
      <c r="WZ14" s="64"/>
      <c r="XA14" s="64"/>
      <c r="XB14" s="64"/>
      <c r="XC14" s="64"/>
      <c r="XD14" s="64"/>
      <c r="XE14" s="64"/>
      <c r="XF14" s="64"/>
      <c r="XG14" s="64"/>
      <c r="XH14" s="64"/>
      <c r="XI14" s="64"/>
      <c r="XJ14" s="64"/>
      <c r="XK14" s="64"/>
      <c r="XL14" s="64"/>
      <c r="XM14" s="64"/>
      <c r="XN14" s="64"/>
      <c r="XO14" s="64"/>
      <c r="XP14" s="64"/>
      <c r="XQ14" s="64"/>
      <c r="XR14" s="64"/>
      <c r="XS14" s="64"/>
      <c r="XT14" s="64"/>
      <c r="XU14" s="64"/>
      <c r="XV14" s="64"/>
      <c r="XW14" s="64"/>
      <c r="XX14" s="64"/>
      <c r="XY14" s="64"/>
      <c r="XZ14" s="64"/>
      <c r="YA14" s="64"/>
      <c r="YB14" s="64"/>
      <c r="YC14" s="64"/>
      <c r="YD14" s="64"/>
      <c r="YE14" s="64"/>
      <c r="YF14" s="64"/>
      <c r="YG14" s="64"/>
      <c r="YH14" s="64"/>
      <c r="YI14" s="64"/>
      <c r="YJ14" s="64"/>
      <c r="YK14" s="64"/>
      <c r="YL14" s="64"/>
      <c r="YM14" s="64"/>
      <c r="YN14" s="64"/>
      <c r="YO14" s="64"/>
      <c r="YP14" s="64"/>
      <c r="YQ14" s="64"/>
      <c r="YR14" s="64"/>
      <c r="YS14" s="64"/>
      <c r="YT14" s="64"/>
      <c r="YU14" s="64"/>
      <c r="YV14" s="64"/>
      <c r="YW14" s="64"/>
      <c r="YX14" s="64"/>
      <c r="YY14" s="64"/>
      <c r="YZ14" s="64"/>
      <c r="ZA14" s="64"/>
      <c r="ZB14" s="64"/>
      <c r="ZC14" s="64"/>
      <c r="ZD14" s="64"/>
      <c r="ZE14" s="64"/>
      <c r="ZF14" s="64"/>
      <c r="ZG14" s="64"/>
      <c r="ZH14" s="64"/>
      <c r="ZI14" s="64"/>
      <c r="ZJ14" s="64"/>
      <c r="ZK14" s="64"/>
      <c r="ZL14" s="64"/>
      <c r="ZM14" s="64"/>
      <c r="ZN14" s="64"/>
      <c r="ZO14" s="64"/>
      <c r="ZP14" s="64"/>
      <c r="ZQ14" s="64"/>
      <c r="ZR14" s="64"/>
      <c r="ZS14" s="64"/>
      <c r="ZT14" s="64"/>
      <c r="ZU14" s="64"/>
      <c r="ZV14" s="64"/>
      <c r="ZW14" s="64"/>
      <c r="ZX14" s="64"/>
      <c r="ZY14" s="64"/>
      <c r="ZZ14" s="64"/>
      <c r="AAA14" s="64"/>
      <c r="AAB14" s="64"/>
      <c r="AAC14" s="64"/>
      <c r="AAD14" s="64"/>
      <c r="AAE14" s="64"/>
      <c r="AAF14" s="64"/>
      <c r="AAG14" s="64"/>
      <c r="AAH14" s="64"/>
      <c r="AAI14" s="64"/>
      <c r="AAJ14" s="64"/>
      <c r="AAK14" s="64"/>
      <c r="AAL14" s="64"/>
      <c r="AAM14" s="64"/>
      <c r="AAN14" s="64"/>
      <c r="AAO14" s="64"/>
      <c r="AAP14" s="64"/>
      <c r="AAQ14" s="64"/>
      <c r="AAR14" s="64"/>
      <c r="AAS14" s="64"/>
      <c r="AAT14" s="64"/>
      <c r="AAU14" s="64"/>
      <c r="AAV14" s="64"/>
      <c r="AAW14" s="64"/>
      <c r="AAX14" s="64"/>
      <c r="AAY14" s="64"/>
      <c r="AAZ14" s="64"/>
      <c r="ABA14" s="64"/>
      <c r="ABB14" s="64"/>
      <c r="ABC14" s="64"/>
      <c r="ABD14" s="64"/>
      <c r="ABE14" s="64"/>
      <c r="ABF14" s="64"/>
      <c r="ABG14" s="64"/>
      <c r="ABH14" s="64"/>
      <c r="ABI14" s="64"/>
      <c r="ABJ14" s="64"/>
      <c r="ABK14" s="64"/>
      <c r="ABL14" s="64"/>
      <c r="ABM14" s="64"/>
      <c r="ABN14" s="64"/>
      <c r="ABO14" s="64"/>
      <c r="ABP14" s="64"/>
      <c r="ABQ14" s="64"/>
      <c r="ABR14" s="64"/>
      <c r="ABS14" s="64"/>
      <c r="ABT14" s="64"/>
      <c r="ABU14" s="64"/>
      <c r="ABV14" s="64"/>
      <c r="ABW14" s="64"/>
      <c r="ABX14" s="64"/>
      <c r="ABY14" s="64"/>
      <c r="ABZ14" s="64"/>
      <c r="ACA14" s="64"/>
      <c r="ACB14" s="64"/>
      <c r="ACC14" s="64"/>
      <c r="ACD14" s="64"/>
      <c r="ACE14" s="64"/>
      <c r="ACF14" s="64"/>
      <c r="ACG14" s="64"/>
      <c r="ACH14" s="64"/>
      <c r="ACI14" s="64"/>
      <c r="ACJ14" s="64"/>
      <c r="ACK14" s="64"/>
      <c r="ACL14" s="64"/>
      <c r="ACM14" s="64"/>
      <c r="ACN14" s="64"/>
      <c r="ACO14" s="64"/>
      <c r="ACP14" s="64"/>
      <c r="ACQ14" s="64"/>
      <c r="ACR14" s="64"/>
      <c r="ACS14" s="64"/>
      <c r="ACT14" s="64"/>
      <c r="ACU14" s="64"/>
      <c r="ACV14" s="64"/>
      <c r="ACW14" s="64"/>
      <c r="ACX14" s="64"/>
      <c r="ACY14" s="64"/>
      <c r="ACZ14" s="64"/>
      <c r="ADA14" s="64"/>
      <c r="ADB14" s="64"/>
      <c r="ADC14" s="64"/>
      <c r="ADD14" s="64"/>
      <c r="ADE14" s="64"/>
      <c r="ADF14" s="64"/>
      <c r="ADG14" s="64"/>
      <c r="ADH14" s="64"/>
      <c r="ADI14" s="64"/>
      <c r="ADJ14" s="64"/>
      <c r="ADK14" s="64"/>
      <c r="ADL14" s="64"/>
      <c r="ADM14" s="64"/>
      <c r="ADN14" s="64"/>
      <c r="ADO14" s="64"/>
      <c r="ADP14" s="64"/>
      <c r="ADQ14" s="64"/>
      <c r="ADR14" s="64"/>
      <c r="ADS14" s="64"/>
      <c r="ADT14" s="64"/>
      <c r="ADU14" s="64"/>
      <c r="ADV14" s="64"/>
      <c r="ADW14" s="64"/>
      <c r="ADX14" s="64"/>
      <c r="ADY14" s="64"/>
      <c r="ADZ14" s="64"/>
      <c r="AEA14" s="64"/>
      <c r="AEB14" s="64"/>
      <c r="AEC14" s="64"/>
      <c r="AED14" s="64"/>
      <c r="AEE14" s="64"/>
      <c r="AEF14" s="64"/>
      <c r="AEG14" s="64"/>
      <c r="AEH14" s="64"/>
      <c r="AEI14" s="64"/>
      <c r="AEJ14" s="64"/>
      <c r="AEK14" s="64"/>
      <c r="AEL14" s="64"/>
      <c r="AEM14" s="64"/>
      <c r="AEN14" s="64"/>
      <c r="AEO14" s="64"/>
      <c r="AEP14" s="64"/>
      <c r="AEQ14" s="64"/>
      <c r="AER14" s="64"/>
      <c r="AES14" s="64"/>
      <c r="AET14" s="64"/>
      <c r="AEU14" s="64"/>
      <c r="AEV14" s="64"/>
      <c r="AEW14" s="64"/>
      <c r="AEX14" s="64"/>
      <c r="AEY14" s="64"/>
      <c r="AEZ14" s="64"/>
      <c r="AFA14" s="64"/>
      <c r="AFB14" s="64"/>
      <c r="AFC14" s="64"/>
      <c r="AFD14" s="64"/>
      <c r="AFE14" s="64"/>
      <c r="AFF14" s="64"/>
      <c r="AFG14" s="64"/>
      <c r="AFH14" s="64"/>
      <c r="AFI14" s="64"/>
      <c r="AFJ14" s="64"/>
      <c r="AFK14" s="64"/>
      <c r="AFL14" s="64"/>
      <c r="AFM14" s="64"/>
      <c r="AFN14" s="64"/>
      <c r="AFO14" s="64"/>
      <c r="AFP14" s="64"/>
      <c r="AFQ14" s="64"/>
      <c r="AFR14" s="64"/>
      <c r="AFS14" s="64"/>
      <c r="AFT14" s="64"/>
      <c r="AFU14" s="64"/>
      <c r="AFV14" s="64"/>
      <c r="AFW14" s="64"/>
      <c r="AFX14" s="64"/>
      <c r="AFY14" s="64"/>
      <c r="AFZ14" s="64"/>
      <c r="AGA14" s="64"/>
      <c r="AGB14" s="64"/>
      <c r="AGC14" s="64"/>
      <c r="AGD14" s="64"/>
      <c r="AGE14" s="64"/>
      <c r="AGF14" s="64"/>
      <c r="AGG14" s="64"/>
      <c r="AGH14" s="64"/>
      <c r="AGI14" s="64"/>
      <c r="AGJ14" s="64"/>
      <c r="AGK14" s="64"/>
      <c r="AGL14" s="64"/>
      <c r="AGM14" s="64"/>
      <c r="AGN14" s="64"/>
      <c r="AGO14" s="64"/>
      <c r="AGP14" s="64"/>
      <c r="AGQ14" s="64"/>
      <c r="AGR14" s="64"/>
      <c r="AGS14" s="64"/>
      <c r="AGT14" s="64"/>
      <c r="AGU14" s="64"/>
      <c r="AGV14" s="64"/>
      <c r="AGW14" s="64"/>
      <c r="AGX14" s="64"/>
      <c r="AGY14" s="64"/>
      <c r="AGZ14" s="64"/>
      <c r="AHA14" s="64"/>
      <c r="AHB14" s="64"/>
      <c r="AHC14" s="64"/>
      <c r="AHD14" s="64"/>
      <c r="AHE14" s="64"/>
      <c r="AHF14" s="64"/>
      <c r="AHG14" s="64"/>
      <c r="AHH14" s="64"/>
      <c r="AHI14" s="64"/>
      <c r="AHJ14" s="64"/>
      <c r="AHK14" s="64"/>
      <c r="AHL14" s="64"/>
      <c r="AHM14" s="64"/>
      <c r="AHN14" s="64"/>
      <c r="AHO14" s="64"/>
      <c r="AHP14" s="64"/>
      <c r="AHQ14" s="64"/>
      <c r="AHR14" s="64"/>
      <c r="AHS14" s="64"/>
      <c r="AHT14" s="64"/>
      <c r="AHU14" s="64"/>
      <c r="AHV14" s="64"/>
      <c r="AHW14" s="64"/>
      <c r="AHX14" s="64"/>
      <c r="AHY14" s="64"/>
      <c r="AHZ14" s="64"/>
      <c r="AIA14" s="64"/>
      <c r="AIB14" s="64"/>
      <c r="AIC14" s="64"/>
      <c r="AID14" s="64"/>
      <c r="AIE14" s="64"/>
      <c r="AIF14" s="64"/>
      <c r="AIG14" s="64"/>
      <c r="AIH14" s="64"/>
      <c r="AII14" s="64"/>
      <c r="AIJ14" s="64"/>
      <c r="AIK14" s="64"/>
      <c r="AIL14" s="64"/>
      <c r="AIM14" s="64"/>
      <c r="AIN14" s="64"/>
      <c r="AIO14" s="64"/>
      <c r="AIP14" s="64"/>
      <c r="AIQ14" s="64"/>
      <c r="AIR14" s="64"/>
      <c r="AIS14" s="64"/>
      <c r="AIT14" s="64"/>
      <c r="AIU14" s="64"/>
      <c r="AIV14" s="64"/>
      <c r="AIW14" s="64"/>
      <c r="AIX14" s="64"/>
      <c r="AIY14" s="64"/>
      <c r="AIZ14" s="64"/>
      <c r="AJA14" s="64"/>
      <c r="AJB14" s="64"/>
      <c r="AJC14" s="64"/>
      <c r="AJD14" s="64"/>
      <c r="AJE14" s="64"/>
      <c r="AJF14" s="64"/>
      <c r="AJG14" s="64"/>
      <c r="AJH14" s="64"/>
      <c r="AJI14" s="64"/>
      <c r="AJJ14" s="64"/>
      <c r="AJK14" s="64"/>
      <c r="AJL14" s="64"/>
      <c r="AJM14" s="64"/>
      <c r="AJN14" s="64"/>
      <c r="AJO14" s="64"/>
      <c r="AJP14" s="64"/>
      <c r="AJQ14" s="64"/>
      <c r="AJR14" s="64"/>
      <c r="AJS14" s="64"/>
      <c r="AJT14" s="64"/>
      <c r="AJU14" s="64"/>
      <c r="AJV14" s="64"/>
      <c r="AJW14" s="64"/>
      <c r="AJX14" s="64"/>
      <c r="AJY14" s="64"/>
      <c r="AJZ14" s="64"/>
      <c r="AKA14" s="64"/>
      <c r="AKB14" s="64"/>
      <c r="AKC14" s="64"/>
      <c r="AKD14" s="64"/>
      <c r="AKE14" s="64"/>
      <c r="AKF14" s="64"/>
      <c r="AKG14" s="64"/>
      <c r="AKH14" s="64"/>
      <c r="AKI14" s="64"/>
      <c r="AKJ14" s="64"/>
      <c r="AKK14" s="64"/>
      <c r="AKL14" s="64"/>
      <c r="AKM14" s="64"/>
      <c r="AKN14" s="64"/>
      <c r="AKO14" s="64"/>
      <c r="AKP14" s="64"/>
      <c r="AKQ14" s="64"/>
      <c r="AKR14" s="64"/>
      <c r="AKS14" s="64"/>
      <c r="AKT14" s="64"/>
      <c r="AKU14" s="64"/>
      <c r="AKV14" s="64"/>
      <c r="AKW14" s="64"/>
      <c r="AKX14" s="64"/>
      <c r="AKY14" s="64"/>
      <c r="AKZ14" s="64"/>
      <c r="ALA14" s="64"/>
      <c r="ALB14" s="64"/>
      <c r="ALC14" s="64"/>
      <c r="ALD14" s="64"/>
      <c r="ALE14" s="64"/>
      <c r="ALF14" s="64"/>
      <c r="ALG14" s="64"/>
      <c r="ALH14" s="64"/>
      <c r="ALI14" s="64"/>
      <c r="ALJ14" s="64"/>
      <c r="ALK14" s="64"/>
      <c r="ALL14" s="64"/>
      <c r="ALM14" s="64"/>
      <c r="ALN14" s="64"/>
      <c r="ALO14" s="64"/>
      <c r="ALP14" s="64"/>
      <c r="ALQ14" s="64"/>
      <c r="ALR14" s="64"/>
      <c r="ALS14" s="64"/>
      <c r="ALT14" s="64"/>
      <c r="ALU14" s="64"/>
      <c r="ALV14" s="64"/>
      <c r="ALW14" s="64"/>
      <c r="ALX14" s="64"/>
      <c r="ALY14" s="64"/>
      <c r="ALZ14" s="64"/>
      <c r="AMA14" s="64"/>
      <c r="AMB14" s="64"/>
      <c r="AMC14" s="64"/>
      <c r="AMD14" s="64"/>
      <c r="AME14" s="64"/>
      <c r="AMF14" s="64"/>
      <c r="AMG14" s="64"/>
      <c r="AMH14" s="64"/>
      <c r="AMI14" s="64"/>
      <c r="AMJ14" s="64"/>
      <c r="AMK14" s="64"/>
      <c r="AML14" s="64"/>
      <c r="AMM14" s="64"/>
      <c r="AMN14" s="64"/>
      <c r="AMO14" s="64"/>
      <c r="AMP14" s="64"/>
      <c r="AMQ14" s="64"/>
      <c r="AMR14" s="64"/>
      <c r="AMS14" s="64"/>
      <c r="AMT14" s="64"/>
      <c r="AMU14" s="64"/>
      <c r="AMV14" s="64"/>
      <c r="AMW14" s="64"/>
      <c r="AMX14" s="64"/>
      <c r="AMY14" s="64"/>
      <c r="AMZ14" s="64"/>
      <c r="ANA14" s="64"/>
      <c r="ANB14" s="64"/>
      <c r="ANC14" s="64"/>
      <c r="AND14" s="64"/>
      <c r="ANE14" s="64"/>
      <c r="ANF14" s="64"/>
      <c r="ANG14" s="64"/>
      <c r="ANH14" s="64"/>
      <c r="ANI14" s="64"/>
      <c r="ANJ14" s="64"/>
      <c r="ANK14" s="64"/>
      <c r="ANL14" s="64"/>
      <c r="ANM14" s="64"/>
      <c r="ANN14" s="64"/>
      <c r="ANO14" s="64"/>
      <c r="ANP14" s="64"/>
      <c r="ANQ14" s="64"/>
      <c r="ANR14" s="64"/>
      <c r="ANS14" s="64"/>
      <c r="ANT14" s="64"/>
      <c r="ANU14" s="64"/>
      <c r="ANV14" s="64"/>
      <c r="ANW14" s="64"/>
      <c r="ANX14" s="64"/>
      <c r="ANY14" s="64"/>
      <c r="ANZ14" s="64"/>
      <c r="AOA14" s="64"/>
      <c r="AOB14" s="64"/>
      <c r="AOC14" s="64"/>
      <c r="AOD14" s="64"/>
      <c r="AOE14" s="64"/>
      <c r="AOF14" s="64"/>
      <c r="AOG14" s="64"/>
      <c r="AOH14" s="64"/>
      <c r="AOI14" s="64"/>
      <c r="AOJ14" s="64"/>
      <c r="AOK14" s="64"/>
      <c r="AOL14" s="64"/>
      <c r="AOM14" s="64"/>
      <c r="AON14" s="64"/>
      <c r="AOO14" s="64"/>
      <c r="AOP14" s="64"/>
      <c r="AOQ14" s="64"/>
      <c r="AOR14" s="64"/>
      <c r="AOS14" s="64"/>
      <c r="AOT14" s="64"/>
      <c r="AOU14" s="64"/>
      <c r="AOV14" s="64"/>
      <c r="AOW14" s="64"/>
      <c r="AOX14" s="64"/>
      <c r="AOY14" s="64"/>
      <c r="AOZ14" s="64"/>
      <c r="APA14" s="64"/>
      <c r="APB14" s="64"/>
      <c r="APC14" s="64"/>
      <c r="APD14" s="64"/>
      <c r="APE14" s="64"/>
      <c r="APF14" s="64"/>
      <c r="APG14" s="64"/>
      <c r="APH14" s="64"/>
      <c r="API14" s="64"/>
      <c r="APJ14" s="64"/>
      <c r="APK14" s="64"/>
      <c r="APL14" s="64"/>
      <c r="APM14" s="64"/>
      <c r="APN14" s="64"/>
      <c r="APO14" s="64"/>
      <c r="APP14" s="64"/>
      <c r="APQ14" s="64"/>
      <c r="APR14" s="64"/>
      <c r="APS14" s="64"/>
      <c r="APT14" s="64"/>
      <c r="APU14" s="64"/>
      <c r="APV14" s="64"/>
      <c r="APW14" s="64"/>
      <c r="APX14" s="64"/>
      <c r="APY14" s="64"/>
      <c r="APZ14" s="64"/>
      <c r="AQA14" s="64"/>
      <c r="AQB14" s="64"/>
      <c r="AQC14" s="64"/>
      <c r="AQD14" s="64"/>
      <c r="AQE14" s="64"/>
      <c r="AQF14" s="64"/>
      <c r="AQG14" s="64"/>
      <c r="AQH14" s="64"/>
      <c r="AQI14" s="64"/>
      <c r="AQJ14" s="64"/>
      <c r="AQK14" s="64"/>
      <c r="AQL14" s="64"/>
      <c r="AQM14" s="64"/>
      <c r="AQN14" s="64"/>
      <c r="AQO14" s="64"/>
      <c r="AQP14" s="64"/>
      <c r="AQQ14" s="64"/>
      <c r="AQR14" s="64"/>
      <c r="AQS14" s="64"/>
      <c r="AQT14" s="64"/>
      <c r="AQU14" s="64"/>
      <c r="AQV14" s="64"/>
      <c r="AQW14" s="64"/>
      <c r="AQX14" s="64"/>
      <c r="AQY14" s="64"/>
      <c r="AQZ14" s="64"/>
      <c r="ARA14" s="64"/>
      <c r="ARB14" s="64"/>
      <c r="ARC14" s="64"/>
      <c r="ARD14" s="64"/>
      <c r="ARE14" s="64"/>
      <c r="ARF14" s="64"/>
      <c r="ARG14" s="64"/>
      <c r="ARH14" s="64"/>
      <c r="ARI14" s="64"/>
      <c r="ARJ14" s="64"/>
      <c r="ARK14" s="64"/>
      <c r="ARL14" s="64"/>
      <c r="ARM14" s="64"/>
      <c r="ARN14" s="64"/>
      <c r="ARO14" s="64"/>
      <c r="ARP14" s="64"/>
      <c r="ARQ14" s="64"/>
      <c r="ARR14" s="64"/>
      <c r="ARS14" s="64"/>
      <c r="ART14" s="64"/>
      <c r="ARU14" s="64"/>
      <c r="ARV14" s="64"/>
      <c r="ARW14" s="64"/>
      <c r="ARX14" s="64"/>
      <c r="ARY14" s="64"/>
      <c r="ARZ14" s="64"/>
      <c r="ASA14" s="64"/>
      <c r="ASB14" s="64"/>
      <c r="ASC14" s="64"/>
      <c r="ASD14" s="64"/>
      <c r="ASE14" s="64"/>
      <c r="ASF14" s="64"/>
      <c r="ASG14" s="64"/>
      <c r="ASH14" s="64"/>
      <c r="ASI14" s="64"/>
      <c r="ASJ14" s="64"/>
      <c r="ASK14" s="64"/>
      <c r="ASL14" s="64"/>
      <c r="ASM14" s="64"/>
      <c r="ASN14" s="64"/>
      <c r="ASO14" s="64"/>
      <c r="ASP14" s="64"/>
      <c r="ASQ14" s="64"/>
      <c r="ASR14" s="64"/>
      <c r="ASS14" s="64"/>
      <c r="AST14" s="64"/>
      <c r="ASU14" s="64"/>
      <c r="ASV14" s="64"/>
      <c r="ASW14" s="64"/>
      <c r="ASX14" s="64"/>
      <c r="ASY14" s="64"/>
      <c r="ASZ14" s="64"/>
      <c r="ATA14" s="64"/>
      <c r="ATB14" s="64"/>
      <c r="ATC14" s="64"/>
      <c r="ATD14" s="64"/>
      <c r="ATE14" s="64"/>
      <c r="ATF14" s="64"/>
      <c r="ATG14" s="64"/>
      <c r="ATH14" s="64"/>
      <c r="ATI14" s="64"/>
      <c r="ATJ14" s="64"/>
      <c r="ATK14" s="64"/>
      <c r="ATL14" s="64"/>
      <c r="ATM14" s="64"/>
      <c r="ATN14" s="64"/>
      <c r="ATO14" s="64"/>
      <c r="ATP14" s="64"/>
      <c r="ATQ14" s="64"/>
      <c r="ATR14" s="64"/>
      <c r="ATS14" s="64"/>
      <c r="ATT14" s="64"/>
      <c r="ATU14" s="64"/>
      <c r="ATV14" s="64"/>
      <c r="ATW14" s="64"/>
      <c r="ATX14" s="64"/>
      <c r="ATY14" s="64"/>
      <c r="ATZ14" s="64"/>
      <c r="AUA14" s="64"/>
      <c r="AUB14" s="64"/>
      <c r="AUC14" s="64"/>
      <c r="AUD14" s="64"/>
      <c r="AUE14" s="64"/>
      <c r="AUF14" s="64"/>
      <c r="AUG14" s="64"/>
      <c r="AUH14" s="64"/>
      <c r="AUI14" s="64"/>
      <c r="AUJ14" s="64"/>
      <c r="AUK14" s="64"/>
      <c r="AUL14" s="64"/>
      <c r="AUM14" s="64"/>
      <c r="AUN14" s="64"/>
      <c r="AUO14" s="64"/>
      <c r="AUP14" s="64"/>
      <c r="AUQ14" s="64"/>
      <c r="AUR14" s="64"/>
      <c r="AUS14" s="64"/>
      <c r="AUT14" s="64"/>
      <c r="AUU14" s="64"/>
      <c r="AUV14" s="64"/>
      <c r="AUW14" s="64"/>
      <c r="AUX14" s="64"/>
      <c r="AUY14" s="64"/>
      <c r="AUZ14" s="64"/>
      <c r="AVA14" s="64"/>
      <c r="AVB14" s="64"/>
      <c r="AVC14" s="64"/>
      <c r="AVD14" s="64"/>
      <c r="AVE14" s="64"/>
      <c r="AVF14" s="64"/>
      <c r="AVG14" s="64"/>
      <c r="AVH14" s="64"/>
      <c r="AVI14" s="64"/>
      <c r="AVJ14" s="64"/>
      <c r="AVK14" s="64"/>
      <c r="AVL14" s="64"/>
      <c r="AVM14" s="64"/>
      <c r="AVN14" s="64"/>
      <c r="AVO14" s="64"/>
      <c r="AVP14" s="64"/>
      <c r="AVQ14" s="64"/>
      <c r="AVR14" s="64"/>
      <c r="AVS14" s="64"/>
      <c r="AVT14" s="64"/>
      <c r="AVU14" s="64"/>
      <c r="AVV14" s="64"/>
      <c r="AVW14" s="64"/>
      <c r="AVX14" s="64"/>
      <c r="AVY14" s="64"/>
      <c r="AVZ14" s="64"/>
      <c r="AWA14" s="64"/>
      <c r="AWB14" s="64"/>
      <c r="AWC14" s="64"/>
      <c r="AWD14" s="64"/>
      <c r="AWE14" s="64"/>
      <c r="AWF14" s="64"/>
      <c r="AWG14" s="64"/>
      <c r="AWH14" s="64"/>
      <c r="AWI14" s="64"/>
      <c r="AWJ14" s="64"/>
      <c r="AWK14" s="64"/>
      <c r="AWL14" s="64"/>
      <c r="AWM14" s="64"/>
      <c r="AWN14" s="64"/>
      <c r="AWO14" s="64"/>
      <c r="AWP14" s="64"/>
      <c r="AWQ14" s="64"/>
      <c r="AWR14" s="64"/>
      <c r="AWS14" s="64"/>
      <c r="AWT14" s="64"/>
      <c r="AWU14" s="64"/>
      <c r="AWV14" s="64"/>
      <c r="AWW14" s="64"/>
      <c r="AWX14" s="64"/>
      <c r="AWY14" s="64"/>
      <c r="AWZ14" s="64"/>
      <c r="AXA14" s="64"/>
      <c r="AXB14" s="64"/>
      <c r="AXC14" s="64"/>
      <c r="AXD14" s="64"/>
      <c r="AXE14" s="64"/>
      <c r="AXF14" s="64"/>
      <c r="AXG14" s="64"/>
      <c r="AXH14" s="64"/>
      <c r="AXI14" s="64"/>
      <c r="AXJ14" s="64"/>
      <c r="AXK14" s="64"/>
      <c r="AXL14" s="64"/>
      <c r="AXM14" s="64"/>
      <c r="AXN14" s="64"/>
      <c r="AXO14" s="64"/>
      <c r="AXP14" s="64"/>
      <c r="AXQ14" s="64"/>
      <c r="AXR14" s="64"/>
      <c r="AXS14" s="64"/>
      <c r="AXT14" s="64"/>
      <c r="AXU14" s="64"/>
      <c r="AXV14" s="64"/>
      <c r="AXW14" s="64"/>
      <c r="AXX14" s="64"/>
      <c r="AXY14" s="64"/>
      <c r="AXZ14" s="64"/>
      <c r="AYA14" s="64"/>
      <c r="AYB14" s="64"/>
      <c r="AYC14" s="64"/>
      <c r="AYD14" s="64"/>
      <c r="AYE14" s="64"/>
      <c r="AYF14" s="64"/>
      <c r="AYG14" s="64"/>
      <c r="AYH14" s="64"/>
      <c r="AYI14" s="64"/>
      <c r="AYJ14" s="64"/>
      <c r="AYK14" s="64"/>
      <c r="AYL14" s="64"/>
      <c r="AYM14" s="64"/>
      <c r="AYN14" s="64"/>
      <c r="AYO14" s="64"/>
      <c r="AYP14" s="64"/>
      <c r="AYQ14" s="64"/>
      <c r="AYR14" s="64"/>
      <c r="AYS14" s="64"/>
      <c r="AYT14" s="64"/>
      <c r="AYU14" s="64"/>
      <c r="AYV14" s="64"/>
      <c r="AYW14" s="64"/>
      <c r="AYX14" s="64"/>
      <c r="AYY14" s="64"/>
      <c r="AYZ14" s="64"/>
      <c r="AZA14" s="64"/>
      <c r="AZB14" s="64"/>
      <c r="AZC14" s="64"/>
      <c r="AZD14" s="64"/>
      <c r="AZE14" s="64"/>
      <c r="AZF14" s="64"/>
      <c r="AZG14" s="64"/>
      <c r="AZH14" s="64"/>
      <c r="AZI14" s="64"/>
      <c r="AZJ14" s="64"/>
      <c r="AZK14" s="64"/>
      <c r="AZL14" s="64"/>
      <c r="AZM14" s="64"/>
      <c r="AZN14" s="64"/>
      <c r="AZO14" s="64"/>
      <c r="AZP14" s="64"/>
      <c r="AZQ14" s="64"/>
      <c r="AZR14" s="64"/>
      <c r="AZS14" s="64"/>
      <c r="AZT14" s="64"/>
      <c r="AZU14" s="64"/>
      <c r="AZV14" s="64"/>
      <c r="AZW14" s="64"/>
      <c r="AZX14" s="64"/>
      <c r="AZY14" s="64"/>
      <c r="AZZ14" s="64"/>
      <c r="BAA14" s="64"/>
      <c r="BAB14" s="64"/>
      <c r="BAC14" s="64"/>
      <c r="BAD14" s="64"/>
      <c r="BAE14" s="64"/>
      <c r="BAF14" s="64"/>
      <c r="BAG14" s="64"/>
      <c r="BAH14" s="64"/>
      <c r="BAI14" s="64"/>
      <c r="BAJ14" s="64"/>
      <c r="BAK14" s="64"/>
      <c r="BAL14" s="64"/>
      <c r="BAM14" s="64"/>
      <c r="BAN14" s="64"/>
      <c r="BAO14" s="64"/>
      <c r="BAP14" s="64"/>
      <c r="BAQ14" s="64"/>
      <c r="BAR14" s="64"/>
      <c r="BAS14" s="64"/>
      <c r="BAT14" s="64"/>
      <c r="BAU14" s="64"/>
      <c r="BAV14" s="64"/>
      <c r="BAW14" s="64"/>
      <c r="BAX14" s="64"/>
      <c r="BAY14" s="64"/>
      <c r="BAZ14" s="64"/>
      <c r="BBA14" s="64"/>
      <c r="BBB14" s="64"/>
      <c r="BBC14" s="64"/>
      <c r="BBD14" s="64"/>
      <c r="BBE14" s="64"/>
      <c r="BBF14" s="64"/>
      <c r="BBG14" s="64"/>
      <c r="BBH14" s="64"/>
      <c r="BBI14" s="64"/>
      <c r="BBJ14" s="64"/>
      <c r="BBK14" s="64"/>
      <c r="BBL14" s="64"/>
      <c r="BBM14" s="64"/>
      <c r="BBN14" s="64"/>
      <c r="BBO14" s="64"/>
      <c r="BBP14" s="64"/>
      <c r="BBQ14" s="64"/>
      <c r="BBR14" s="64"/>
      <c r="BBS14" s="64"/>
      <c r="BBT14" s="64"/>
      <c r="BBU14" s="64"/>
      <c r="BBV14" s="64"/>
      <c r="BBW14" s="64"/>
      <c r="BBX14" s="64"/>
      <c r="BBY14" s="64"/>
      <c r="BBZ14" s="64"/>
      <c r="BCA14" s="64"/>
      <c r="BCB14" s="64"/>
      <c r="BCC14" s="64"/>
      <c r="BCD14" s="64"/>
      <c r="BCE14" s="64"/>
      <c r="BCF14" s="64"/>
      <c r="BCG14" s="64"/>
      <c r="BCH14" s="64"/>
      <c r="BCI14" s="64"/>
      <c r="BCJ14" s="64"/>
      <c r="BCK14" s="64"/>
      <c r="BCL14" s="64"/>
      <c r="BCM14" s="64"/>
      <c r="BCN14" s="64"/>
      <c r="BCO14" s="64"/>
      <c r="BCP14" s="64"/>
      <c r="BCQ14" s="64"/>
      <c r="BCR14" s="64"/>
      <c r="BCS14" s="64"/>
      <c r="BCT14" s="64"/>
      <c r="BCU14" s="64"/>
      <c r="BCV14" s="64"/>
      <c r="BCW14" s="64"/>
      <c r="BCX14" s="64"/>
      <c r="BCY14" s="64"/>
      <c r="BCZ14" s="64"/>
      <c r="BDA14" s="64"/>
      <c r="BDB14" s="64"/>
      <c r="BDC14" s="64"/>
      <c r="BDD14" s="64"/>
      <c r="BDE14" s="64"/>
      <c r="BDF14" s="64"/>
      <c r="BDG14" s="64"/>
      <c r="BDH14" s="64"/>
      <c r="BDI14" s="64"/>
      <c r="BDJ14" s="64"/>
      <c r="BDK14" s="64"/>
      <c r="BDL14" s="64"/>
      <c r="BDM14" s="64"/>
      <c r="BDN14" s="64"/>
      <c r="BDO14" s="64"/>
      <c r="BDP14" s="64"/>
      <c r="BDQ14" s="64"/>
      <c r="BDR14" s="64"/>
      <c r="BDS14" s="64"/>
      <c r="BDT14" s="64"/>
      <c r="BDU14" s="64"/>
      <c r="BDV14" s="64"/>
      <c r="BDW14" s="64"/>
      <c r="BDX14" s="64"/>
      <c r="BDY14" s="64"/>
      <c r="BDZ14" s="64"/>
      <c r="BEA14" s="64"/>
      <c r="BEB14" s="64"/>
      <c r="BEC14" s="64"/>
      <c r="BED14" s="64"/>
      <c r="BEE14" s="64"/>
      <c r="BEF14" s="64"/>
      <c r="BEG14" s="64"/>
      <c r="BEH14" s="64"/>
      <c r="BEI14" s="64"/>
      <c r="BEJ14" s="64"/>
      <c r="BEK14" s="64"/>
      <c r="BEL14" s="64"/>
      <c r="BEM14" s="64"/>
      <c r="BEN14" s="64"/>
      <c r="BEO14" s="64"/>
      <c r="BEP14" s="64"/>
      <c r="BEQ14" s="64"/>
      <c r="BER14" s="64"/>
      <c r="BES14" s="64"/>
      <c r="BET14" s="64"/>
      <c r="BEU14" s="64"/>
      <c r="BEV14" s="64"/>
      <c r="BEW14" s="64"/>
      <c r="BEX14" s="64"/>
      <c r="BEY14" s="64"/>
      <c r="BEZ14" s="64"/>
      <c r="BFA14" s="64"/>
      <c r="BFB14" s="64"/>
      <c r="BFC14" s="64"/>
      <c r="BFD14" s="64"/>
      <c r="BFE14" s="64"/>
      <c r="BFF14" s="64"/>
      <c r="BFG14" s="64"/>
      <c r="BFH14" s="64"/>
      <c r="BFI14" s="64"/>
      <c r="BFJ14" s="64"/>
      <c r="BFK14" s="64"/>
      <c r="BFL14" s="64"/>
      <c r="BFM14" s="64"/>
      <c r="BFN14" s="64"/>
      <c r="BFO14" s="64"/>
      <c r="BFP14" s="64"/>
      <c r="BFQ14" s="64"/>
      <c r="BFR14" s="64"/>
      <c r="BFS14" s="64"/>
      <c r="BFT14" s="64"/>
      <c r="BFU14" s="64"/>
      <c r="BFV14" s="64"/>
      <c r="BFW14" s="64"/>
      <c r="BFX14" s="64"/>
      <c r="BFY14" s="64"/>
      <c r="BFZ14" s="64"/>
      <c r="BGA14" s="64"/>
      <c r="BGB14" s="64"/>
      <c r="BGC14" s="64"/>
      <c r="BGD14" s="64"/>
      <c r="BGE14" s="64"/>
      <c r="BGF14" s="64"/>
      <c r="BGG14" s="64"/>
      <c r="BGH14" s="64"/>
      <c r="BGI14" s="64"/>
      <c r="BGJ14" s="64"/>
      <c r="BGK14" s="64"/>
      <c r="BGL14" s="64"/>
      <c r="BGM14" s="64"/>
      <c r="BGN14" s="64"/>
      <c r="BGO14" s="64"/>
      <c r="BGP14" s="64"/>
      <c r="BGQ14" s="64"/>
      <c r="BGR14" s="64"/>
      <c r="BGS14" s="64"/>
      <c r="BGT14" s="64"/>
      <c r="BGU14" s="64"/>
      <c r="BGV14" s="64"/>
      <c r="BGW14" s="64"/>
      <c r="BGX14" s="64"/>
      <c r="BGY14" s="64"/>
      <c r="BGZ14" s="64"/>
      <c r="BHA14" s="64"/>
      <c r="BHB14" s="64"/>
      <c r="BHC14" s="64"/>
      <c r="BHD14" s="64"/>
      <c r="BHE14" s="64"/>
      <c r="BHF14" s="64"/>
      <c r="BHG14" s="64"/>
      <c r="BHH14" s="64"/>
      <c r="BHI14" s="64"/>
      <c r="BHJ14" s="64"/>
      <c r="BHK14" s="64"/>
      <c r="BHL14" s="64"/>
      <c r="BHM14" s="64"/>
      <c r="BHN14" s="64"/>
      <c r="BHO14" s="64"/>
      <c r="BHP14" s="64"/>
      <c r="BHQ14" s="64"/>
      <c r="BHR14" s="64"/>
      <c r="BHS14" s="64"/>
      <c r="BHT14" s="64"/>
      <c r="BHU14" s="64"/>
      <c r="BHV14" s="64"/>
      <c r="BHW14" s="64"/>
      <c r="BHX14" s="64"/>
      <c r="BHY14" s="64"/>
      <c r="BHZ14" s="64"/>
      <c r="BIA14" s="64"/>
      <c r="BIB14" s="64"/>
      <c r="BIC14" s="64"/>
      <c r="BID14" s="64"/>
      <c r="BIE14" s="64"/>
      <c r="BIF14" s="64"/>
      <c r="BIG14" s="64"/>
      <c r="BIH14" s="64"/>
      <c r="BII14" s="64"/>
      <c r="BIJ14" s="64"/>
      <c r="BIK14" s="64"/>
      <c r="BIL14" s="64"/>
      <c r="BIM14" s="64"/>
      <c r="BIN14" s="64"/>
      <c r="BIO14" s="64"/>
      <c r="BIP14" s="64"/>
      <c r="BIQ14" s="64"/>
      <c r="BIR14" s="64"/>
      <c r="BIS14" s="64"/>
      <c r="BIT14" s="64"/>
      <c r="BIU14" s="64"/>
      <c r="BIV14" s="64"/>
      <c r="BIW14" s="64"/>
      <c r="BIX14" s="64"/>
      <c r="BIY14" s="64"/>
      <c r="BIZ14" s="64"/>
      <c r="BJA14" s="64"/>
      <c r="BJB14" s="64"/>
      <c r="BJC14" s="64"/>
      <c r="BJD14" s="64"/>
      <c r="BJE14" s="64"/>
      <c r="BJF14" s="64"/>
      <c r="BJG14" s="64"/>
      <c r="BJH14" s="64"/>
      <c r="BJI14" s="64"/>
      <c r="BJJ14" s="64"/>
      <c r="BJK14" s="64"/>
      <c r="BJL14" s="64"/>
      <c r="BJM14" s="64"/>
      <c r="BJN14" s="64"/>
      <c r="BJO14" s="64"/>
      <c r="BJP14" s="64"/>
      <c r="BJQ14" s="64"/>
      <c r="BJR14" s="64"/>
      <c r="BJS14" s="64"/>
      <c r="BJT14" s="64"/>
      <c r="BJU14" s="64"/>
      <c r="BJV14" s="64"/>
      <c r="BJW14" s="64"/>
      <c r="BJX14" s="64"/>
      <c r="BJY14" s="64"/>
      <c r="BJZ14" s="64"/>
      <c r="BKA14" s="64"/>
      <c r="BKB14" s="64"/>
      <c r="BKC14" s="64"/>
      <c r="BKD14" s="64"/>
      <c r="BKE14" s="64"/>
      <c r="BKF14" s="64"/>
      <c r="BKG14" s="64"/>
      <c r="BKH14" s="64"/>
      <c r="BKI14" s="64"/>
      <c r="BKJ14" s="64"/>
      <c r="BKK14" s="64"/>
      <c r="BKL14" s="64"/>
      <c r="BKM14" s="64"/>
      <c r="BKN14" s="64"/>
      <c r="BKO14" s="64"/>
      <c r="BKP14" s="64"/>
      <c r="BKQ14" s="64"/>
      <c r="BKR14" s="64"/>
      <c r="BKS14" s="64"/>
      <c r="BKT14" s="64"/>
      <c r="BKU14" s="64"/>
      <c r="BKV14" s="64"/>
      <c r="BKW14" s="64"/>
      <c r="BKX14" s="64"/>
      <c r="BKY14" s="64"/>
      <c r="BKZ14" s="64"/>
      <c r="BLA14" s="64"/>
      <c r="BLB14" s="64"/>
      <c r="BLC14" s="64"/>
      <c r="BLD14" s="64"/>
      <c r="BLE14" s="64"/>
      <c r="BLF14" s="64"/>
      <c r="BLG14" s="64"/>
      <c r="BLH14" s="64"/>
      <c r="BLI14" s="64"/>
      <c r="BLJ14" s="64"/>
      <c r="BLK14" s="64"/>
      <c r="BLL14" s="64"/>
      <c r="BLM14" s="64"/>
      <c r="BLN14" s="64"/>
      <c r="BLO14" s="64"/>
      <c r="BLP14" s="64"/>
      <c r="BLQ14" s="64"/>
      <c r="BLR14" s="64"/>
      <c r="BLS14" s="64"/>
      <c r="BLT14" s="64"/>
      <c r="BLU14" s="64"/>
      <c r="BLV14" s="64"/>
      <c r="BLW14" s="64"/>
      <c r="BLX14" s="64"/>
      <c r="BLY14" s="64"/>
      <c r="BLZ14" s="64"/>
      <c r="BMA14" s="64"/>
      <c r="BMB14" s="64"/>
      <c r="BMC14" s="64"/>
      <c r="BMD14" s="64"/>
      <c r="BME14" s="64"/>
      <c r="BMF14" s="64"/>
      <c r="BMG14" s="64"/>
      <c r="BMH14" s="64"/>
      <c r="BMI14" s="64"/>
      <c r="BMJ14" s="64"/>
      <c r="BMK14" s="64"/>
      <c r="BML14" s="64"/>
      <c r="BMM14" s="64"/>
      <c r="BMN14" s="64"/>
      <c r="BMO14" s="64"/>
      <c r="BMP14" s="64"/>
      <c r="BMQ14" s="64"/>
      <c r="BMR14" s="64"/>
      <c r="BMS14" s="64"/>
      <c r="BMT14" s="64"/>
      <c r="BMU14" s="64"/>
      <c r="BMV14" s="64"/>
      <c r="BMW14" s="64"/>
      <c r="BMX14" s="64"/>
      <c r="BMY14" s="64"/>
      <c r="BMZ14" s="64"/>
      <c r="BNA14" s="64"/>
      <c r="BNB14" s="64"/>
      <c r="BNC14" s="64"/>
      <c r="BND14" s="64"/>
      <c r="BNE14" s="64"/>
      <c r="BNF14" s="64"/>
      <c r="BNG14" s="64"/>
      <c r="BNH14" s="64"/>
      <c r="BNI14" s="64"/>
      <c r="BNJ14" s="64"/>
      <c r="BNK14" s="64"/>
      <c r="BNL14" s="64"/>
      <c r="BNM14" s="64"/>
      <c r="BNN14" s="64"/>
      <c r="BNO14" s="64"/>
      <c r="BNP14" s="64"/>
      <c r="BNQ14" s="64"/>
      <c r="BNR14" s="64"/>
      <c r="BNS14" s="64"/>
      <c r="BNT14" s="64"/>
      <c r="BNU14" s="64"/>
      <c r="BNV14" s="64"/>
      <c r="BNW14" s="64"/>
      <c r="BNX14" s="64"/>
      <c r="BNY14" s="64"/>
      <c r="BNZ14" s="64"/>
      <c r="BOA14" s="64"/>
      <c r="BOB14" s="64"/>
      <c r="BOC14" s="64"/>
      <c r="BOD14" s="64"/>
      <c r="BOE14" s="64"/>
      <c r="BOF14" s="64"/>
      <c r="BOG14" s="64"/>
      <c r="BOH14" s="64"/>
      <c r="BOI14" s="64"/>
      <c r="BOJ14" s="64"/>
      <c r="BOK14" s="64"/>
      <c r="BOL14" s="64"/>
      <c r="BOM14" s="64"/>
      <c r="BON14" s="64"/>
      <c r="BOO14" s="64"/>
      <c r="BOP14" s="64"/>
      <c r="BOQ14" s="64"/>
      <c r="BOR14" s="64"/>
      <c r="BOS14" s="64"/>
      <c r="BOT14" s="64"/>
      <c r="BOU14" s="64"/>
      <c r="BOV14" s="64"/>
      <c r="BOW14" s="64"/>
      <c r="BOX14" s="64"/>
      <c r="BOY14" s="64"/>
      <c r="BOZ14" s="64"/>
      <c r="BPA14" s="64"/>
      <c r="BPB14" s="64"/>
      <c r="BPC14" s="64"/>
      <c r="BPD14" s="64"/>
      <c r="BPE14" s="64"/>
      <c r="BPF14" s="64"/>
      <c r="BPG14" s="64"/>
      <c r="BPH14" s="64"/>
      <c r="BPI14" s="64"/>
      <c r="BPJ14" s="64"/>
      <c r="BPK14" s="64"/>
      <c r="BPL14" s="64"/>
      <c r="BPM14" s="64"/>
      <c r="BPN14" s="64"/>
      <c r="BPO14" s="64"/>
      <c r="BPP14" s="64"/>
      <c r="BPQ14" s="64"/>
      <c r="BPR14" s="64"/>
      <c r="BPS14" s="64"/>
      <c r="BPT14" s="64"/>
      <c r="BPU14" s="64"/>
      <c r="BPV14" s="64"/>
      <c r="BPW14" s="64"/>
      <c r="BPX14" s="64"/>
      <c r="BPY14" s="64"/>
      <c r="BPZ14" s="64"/>
      <c r="BQA14" s="64"/>
      <c r="BQB14" s="64"/>
      <c r="BQC14" s="64"/>
      <c r="BQD14" s="64"/>
      <c r="BQE14" s="64"/>
      <c r="BQF14" s="64"/>
      <c r="BQG14" s="64"/>
      <c r="BQH14" s="64"/>
      <c r="BQI14" s="64"/>
      <c r="BQJ14" s="64"/>
      <c r="BQK14" s="64"/>
      <c r="BQL14" s="64"/>
      <c r="BQM14" s="64"/>
      <c r="BQN14" s="64"/>
      <c r="BQO14" s="64"/>
      <c r="BQP14" s="64"/>
      <c r="BQQ14" s="64"/>
      <c r="BQR14" s="64"/>
      <c r="BQS14" s="64"/>
      <c r="BQT14" s="64"/>
      <c r="BQU14" s="64"/>
      <c r="BQV14" s="64"/>
      <c r="BQW14" s="64"/>
      <c r="BQX14" s="64"/>
      <c r="BQY14" s="64"/>
      <c r="BQZ14" s="64"/>
      <c r="BRA14" s="64"/>
      <c r="BRB14" s="64"/>
      <c r="BRC14" s="64"/>
      <c r="BRD14" s="64"/>
      <c r="BRE14" s="64"/>
      <c r="BRF14" s="64"/>
      <c r="BRG14" s="64"/>
      <c r="BRH14" s="64"/>
      <c r="BRI14" s="64"/>
      <c r="BRJ14" s="64"/>
      <c r="BRK14" s="64"/>
      <c r="BRL14" s="64"/>
      <c r="BRM14" s="64"/>
      <c r="BRN14" s="64"/>
      <c r="BRO14" s="64"/>
      <c r="BRP14" s="64"/>
      <c r="BRQ14" s="64"/>
      <c r="BRR14" s="64"/>
      <c r="BRS14" s="64"/>
      <c r="BRT14" s="64"/>
      <c r="BRU14" s="64"/>
      <c r="BRV14" s="64"/>
      <c r="BRW14" s="64"/>
      <c r="BRX14" s="64"/>
      <c r="BRY14" s="64"/>
      <c r="BRZ14" s="64"/>
      <c r="BSA14" s="64"/>
      <c r="BSB14" s="64"/>
      <c r="BSC14" s="64"/>
      <c r="BSD14" s="64"/>
      <c r="BSE14" s="64"/>
      <c r="BSF14" s="64"/>
      <c r="BSG14" s="64"/>
      <c r="BSH14" s="64"/>
      <c r="BSI14" s="64"/>
      <c r="BSJ14" s="64"/>
      <c r="BSK14" s="64"/>
      <c r="BSL14" s="64"/>
      <c r="BSM14" s="64"/>
      <c r="BSN14" s="64"/>
      <c r="BSO14" s="64"/>
      <c r="BSP14" s="64"/>
      <c r="BSQ14" s="64"/>
      <c r="BSR14" s="64"/>
      <c r="BSS14" s="64"/>
      <c r="BST14" s="64"/>
      <c r="BSU14" s="64"/>
      <c r="BSV14" s="64"/>
      <c r="BSW14" s="64"/>
      <c r="BSX14" s="64"/>
      <c r="BSY14" s="64"/>
      <c r="BSZ14" s="64"/>
      <c r="BTA14" s="64"/>
      <c r="BTB14" s="64"/>
      <c r="BTC14" s="64"/>
      <c r="BTD14" s="64"/>
      <c r="BTE14" s="64"/>
      <c r="BTF14" s="64"/>
      <c r="BTG14" s="64"/>
      <c r="BTH14" s="64"/>
      <c r="BTI14" s="64"/>
      <c r="BTJ14" s="64"/>
      <c r="BTK14" s="64"/>
      <c r="BTL14" s="64"/>
      <c r="BTM14" s="64"/>
      <c r="BTN14" s="64"/>
      <c r="BTO14" s="64"/>
      <c r="BTP14" s="64"/>
      <c r="BTQ14" s="64"/>
      <c r="BTR14" s="64"/>
      <c r="BTS14" s="64"/>
      <c r="BTT14" s="64"/>
      <c r="BTU14" s="64"/>
      <c r="BTV14" s="64"/>
      <c r="BTW14" s="64"/>
      <c r="BTX14" s="64"/>
      <c r="BTY14" s="64"/>
      <c r="BTZ14" s="64"/>
      <c r="BUA14" s="64"/>
      <c r="BUB14" s="64"/>
      <c r="BUC14" s="64"/>
      <c r="BUD14" s="64"/>
      <c r="BUE14" s="64"/>
      <c r="BUF14" s="64"/>
      <c r="BUG14" s="64"/>
      <c r="BUH14" s="64"/>
      <c r="BUI14" s="64"/>
      <c r="BUJ14" s="64"/>
      <c r="BUK14" s="64"/>
      <c r="BUL14" s="64"/>
      <c r="BUM14" s="64"/>
      <c r="BUN14" s="64"/>
      <c r="BUO14" s="64"/>
      <c r="BUP14" s="64"/>
      <c r="BUQ14" s="64"/>
      <c r="BUR14" s="64"/>
      <c r="BUS14" s="64"/>
      <c r="BUT14" s="64"/>
      <c r="BUU14" s="64"/>
      <c r="BUV14" s="64"/>
      <c r="BUW14" s="64"/>
      <c r="BUX14" s="64"/>
      <c r="BUY14" s="64"/>
      <c r="BUZ14" s="64"/>
      <c r="BVA14" s="64"/>
      <c r="BVB14" s="64"/>
      <c r="BVC14" s="64"/>
      <c r="BVD14" s="64"/>
      <c r="BVE14" s="64"/>
      <c r="BVF14" s="64"/>
      <c r="BVG14" s="64"/>
      <c r="BVH14" s="64"/>
      <c r="BVI14" s="64"/>
      <c r="BVJ14" s="64"/>
      <c r="BVK14" s="64"/>
      <c r="BVL14" s="64"/>
      <c r="BVM14" s="64"/>
      <c r="BVN14" s="64"/>
      <c r="BVO14" s="64"/>
      <c r="BVP14" s="64"/>
      <c r="BVQ14" s="64"/>
      <c r="BVR14" s="64"/>
      <c r="BVS14" s="64"/>
      <c r="BVT14" s="64"/>
      <c r="BVU14" s="64"/>
      <c r="BVV14" s="64"/>
      <c r="BVW14" s="64"/>
      <c r="BVX14" s="64"/>
      <c r="BVY14" s="64"/>
      <c r="BVZ14" s="64"/>
      <c r="BWA14" s="64"/>
      <c r="BWB14" s="64"/>
      <c r="BWC14" s="64"/>
      <c r="BWD14" s="64"/>
      <c r="BWE14" s="64"/>
      <c r="BWF14" s="64"/>
      <c r="BWG14" s="64"/>
      <c r="BWH14" s="64"/>
      <c r="BWI14" s="64"/>
      <c r="BWJ14" s="64"/>
      <c r="BWK14" s="64"/>
      <c r="BWL14" s="64"/>
      <c r="BWM14" s="64"/>
      <c r="BWN14" s="64"/>
      <c r="BWO14" s="64"/>
      <c r="BWP14" s="64"/>
      <c r="BWQ14" s="64"/>
      <c r="BWR14" s="64"/>
      <c r="BWS14" s="64"/>
      <c r="BWT14" s="64"/>
      <c r="BWU14" s="64"/>
      <c r="BWV14" s="64"/>
      <c r="BWW14" s="64"/>
      <c r="BWX14" s="64"/>
      <c r="BWY14" s="64"/>
      <c r="BWZ14" s="64"/>
      <c r="BXA14" s="64"/>
      <c r="BXB14" s="64"/>
      <c r="BXC14" s="64"/>
      <c r="BXD14" s="64"/>
      <c r="BXE14" s="64"/>
      <c r="BXF14" s="64"/>
      <c r="BXG14" s="64"/>
      <c r="BXH14" s="64"/>
      <c r="BXI14" s="64"/>
      <c r="BXJ14" s="64"/>
      <c r="BXK14" s="64"/>
      <c r="BXL14" s="64"/>
      <c r="BXM14" s="64"/>
      <c r="BXN14" s="64"/>
      <c r="BXO14" s="64"/>
      <c r="BXP14" s="64"/>
      <c r="BXQ14" s="64"/>
      <c r="BXR14" s="64"/>
      <c r="BXS14" s="64"/>
      <c r="BXT14" s="64"/>
      <c r="BXU14" s="64"/>
      <c r="BXV14" s="64"/>
      <c r="BXW14" s="64"/>
      <c r="BXX14" s="64"/>
      <c r="BXY14" s="64"/>
      <c r="BXZ14" s="64"/>
      <c r="BYA14" s="64"/>
      <c r="BYB14" s="64"/>
      <c r="BYC14" s="64"/>
      <c r="BYD14" s="64"/>
      <c r="BYE14" s="64"/>
      <c r="BYF14" s="64"/>
      <c r="BYG14" s="64"/>
      <c r="BYH14" s="64"/>
      <c r="BYI14" s="64"/>
      <c r="BYJ14" s="64"/>
      <c r="BYK14" s="64"/>
      <c r="BYL14" s="64"/>
      <c r="BYM14" s="64"/>
      <c r="BYN14" s="64"/>
      <c r="BYO14" s="64"/>
      <c r="BYP14" s="64"/>
      <c r="BYQ14" s="64"/>
      <c r="BYR14" s="64"/>
      <c r="BYS14" s="64"/>
      <c r="BYT14" s="64"/>
      <c r="BYU14" s="64"/>
      <c r="BYV14" s="64"/>
      <c r="BYW14" s="64"/>
      <c r="BYX14" s="64"/>
      <c r="BYY14" s="64"/>
      <c r="BYZ14" s="64"/>
      <c r="BZA14" s="64"/>
      <c r="BZB14" s="64"/>
      <c r="BZC14" s="64"/>
      <c r="BZD14" s="64"/>
      <c r="BZE14" s="64"/>
      <c r="BZF14" s="64"/>
      <c r="BZG14" s="64"/>
      <c r="BZH14" s="64"/>
      <c r="BZI14" s="64"/>
      <c r="BZJ14" s="64"/>
      <c r="BZK14" s="64"/>
      <c r="BZL14" s="64"/>
      <c r="BZM14" s="64"/>
      <c r="BZN14" s="64"/>
      <c r="BZO14" s="64"/>
      <c r="BZP14" s="64"/>
      <c r="BZQ14" s="64"/>
      <c r="BZR14" s="64"/>
      <c r="BZS14" s="64"/>
      <c r="BZT14" s="64"/>
      <c r="BZU14" s="64"/>
      <c r="BZV14" s="64"/>
      <c r="BZW14" s="64"/>
      <c r="BZX14" s="64"/>
      <c r="BZY14" s="64"/>
      <c r="BZZ14" s="64"/>
      <c r="CAA14" s="64"/>
      <c r="CAB14" s="64"/>
      <c r="CAC14" s="64"/>
      <c r="CAD14" s="64"/>
      <c r="CAE14" s="64"/>
      <c r="CAF14" s="64"/>
      <c r="CAG14" s="64"/>
      <c r="CAH14" s="64"/>
      <c r="CAI14" s="64"/>
      <c r="CAJ14" s="64"/>
      <c r="CAK14" s="64"/>
      <c r="CAL14" s="64"/>
      <c r="CAM14" s="64"/>
      <c r="CAN14" s="64"/>
      <c r="CAO14" s="64"/>
      <c r="CAP14" s="64"/>
      <c r="CAQ14" s="64"/>
      <c r="CAR14" s="64"/>
      <c r="CAS14" s="64"/>
      <c r="CAT14" s="64"/>
      <c r="CAU14" s="64"/>
      <c r="CAV14" s="64"/>
      <c r="CAW14" s="64"/>
      <c r="CAX14" s="64"/>
      <c r="CAY14" s="64"/>
      <c r="CAZ14" s="64"/>
      <c r="CBA14" s="64"/>
      <c r="CBB14" s="64"/>
      <c r="CBC14" s="64"/>
      <c r="CBD14" s="64"/>
      <c r="CBE14" s="64"/>
      <c r="CBF14" s="64"/>
      <c r="CBG14" s="64"/>
      <c r="CBH14" s="64"/>
      <c r="CBI14" s="64"/>
      <c r="CBJ14" s="64"/>
      <c r="CBK14" s="64"/>
      <c r="CBL14" s="64"/>
      <c r="CBM14" s="64"/>
      <c r="CBN14" s="64"/>
      <c r="CBO14" s="64"/>
      <c r="CBP14" s="64"/>
      <c r="CBQ14" s="64"/>
      <c r="CBR14" s="64"/>
      <c r="CBS14" s="64"/>
      <c r="CBT14" s="64"/>
      <c r="CBU14" s="64"/>
      <c r="CBV14" s="64"/>
      <c r="CBW14" s="64"/>
      <c r="CBX14" s="64"/>
      <c r="CBY14" s="64"/>
      <c r="CBZ14" s="64"/>
      <c r="CCA14" s="64"/>
      <c r="CCB14" s="64"/>
      <c r="CCC14" s="64"/>
      <c r="CCD14" s="64"/>
      <c r="CCE14" s="64"/>
      <c r="CCF14" s="64"/>
      <c r="CCG14" s="64"/>
      <c r="CCH14" s="64"/>
      <c r="CCI14" s="64"/>
      <c r="CCJ14" s="64"/>
      <c r="CCK14" s="64"/>
      <c r="CCL14" s="64"/>
      <c r="CCM14" s="64"/>
      <c r="CCN14" s="64"/>
      <c r="CCO14" s="64"/>
      <c r="CCP14" s="64"/>
      <c r="CCQ14" s="64"/>
      <c r="CCR14" s="64"/>
      <c r="CCS14" s="64"/>
      <c r="CCT14" s="64"/>
      <c r="CCU14" s="64"/>
      <c r="CCV14" s="64"/>
      <c r="CCW14" s="64"/>
      <c r="CCX14" s="64"/>
      <c r="CCY14" s="64"/>
      <c r="CCZ14" s="64"/>
      <c r="CDA14" s="64"/>
      <c r="CDB14" s="64"/>
      <c r="CDC14" s="64"/>
      <c r="CDD14" s="64"/>
      <c r="CDE14" s="64"/>
      <c r="CDF14" s="64"/>
      <c r="CDG14" s="64"/>
      <c r="CDH14" s="64"/>
      <c r="CDI14" s="64"/>
      <c r="CDJ14" s="64"/>
      <c r="CDK14" s="64"/>
      <c r="CDL14" s="64"/>
      <c r="CDM14" s="64"/>
      <c r="CDN14" s="64"/>
      <c r="CDO14" s="64"/>
      <c r="CDP14" s="64"/>
      <c r="CDQ14" s="64"/>
      <c r="CDR14" s="64"/>
      <c r="CDS14" s="64"/>
      <c r="CDT14" s="64"/>
      <c r="CDU14" s="64"/>
      <c r="CDV14" s="64"/>
      <c r="CDW14" s="64"/>
      <c r="CDX14" s="64"/>
      <c r="CDY14" s="64"/>
      <c r="CDZ14" s="64"/>
      <c r="CEA14" s="64"/>
      <c r="CEB14" s="64"/>
      <c r="CEC14" s="64"/>
      <c r="CED14" s="64"/>
      <c r="CEE14" s="64"/>
      <c r="CEF14" s="64"/>
      <c r="CEG14" s="64"/>
      <c r="CEH14" s="64"/>
      <c r="CEI14" s="64"/>
      <c r="CEJ14" s="64"/>
      <c r="CEK14" s="64"/>
      <c r="CEL14" s="64"/>
      <c r="CEM14" s="64"/>
      <c r="CEN14" s="64"/>
      <c r="CEO14" s="64"/>
      <c r="CEP14" s="64"/>
      <c r="CEQ14" s="64"/>
      <c r="CER14" s="64"/>
      <c r="CES14" s="64"/>
      <c r="CET14" s="64"/>
      <c r="CEU14" s="64"/>
      <c r="CEV14" s="64"/>
      <c r="CEW14" s="64"/>
      <c r="CEX14" s="64"/>
      <c r="CEY14" s="64"/>
      <c r="CEZ14" s="64"/>
      <c r="CFA14" s="64"/>
      <c r="CFB14" s="64"/>
      <c r="CFC14" s="64"/>
      <c r="CFD14" s="64"/>
      <c r="CFE14" s="64"/>
      <c r="CFF14" s="64"/>
      <c r="CFG14" s="64"/>
      <c r="CFH14" s="64"/>
      <c r="CFI14" s="64"/>
      <c r="CFJ14" s="64"/>
      <c r="CFK14" s="64"/>
      <c r="CFL14" s="64"/>
      <c r="CFM14" s="64"/>
      <c r="CFN14" s="64"/>
      <c r="CFO14" s="64"/>
      <c r="CFP14" s="64"/>
      <c r="CFQ14" s="64"/>
      <c r="CFR14" s="64"/>
      <c r="CFS14" s="64"/>
      <c r="CFT14" s="64"/>
      <c r="CFU14" s="64"/>
      <c r="CFV14" s="64"/>
      <c r="CFW14" s="64"/>
      <c r="CFX14" s="64"/>
      <c r="CFY14" s="64"/>
      <c r="CFZ14" s="64"/>
      <c r="CGA14" s="64"/>
      <c r="CGB14" s="64"/>
      <c r="CGC14" s="64"/>
      <c r="CGD14" s="64"/>
      <c r="CGE14" s="64"/>
      <c r="CGF14" s="64"/>
      <c r="CGG14" s="64"/>
      <c r="CGH14" s="64"/>
      <c r="CGI14" s="64"/>
      <c r="CGJ14" s="64"/>
      <c r="CGK14" s="64"/>
      <c r="CGL14" s="64"/>
      <c r="CGM14" s="64"/>
      <c r="CGN14" s="64"/>
      <c r="CGO14" s="64"/>
      <c r="CGP14" s="64"/>
      <c r="CGQ14" s="64"/>
      <c r="CGR14" s="64"/>
      <c r="CGS14" s="64"/>
      <c r="CGT14" s="64"/>
      <c r="CGU14" s="64"/>
      <c r="CGV14" s="64"/>
      <c r="CGW14" s="64"/>
      <c r="CGX14" s="64"/>
      <c r="CGY14" s="64"/>
      <c r="CGZ14" s="64"/>
      <c r="CHA14" s="64"/>
      <c r="CHB14" s="64"/>
      <c r="CHC14" s="64"/>
      <c r="CHD14" s="64"/>
      <c r="CHE14" s="64"/>
      <c r="CHF14" s="64"/>
      <c r="CHG14" s="64"/>
      <c r="CHH14" s="64"/>
      <c r="CHI14" s="64"/>
      <c r="CHJ14" s="64"/>
      <c r="CHK14" s="64"/>
      <c r="CHL14" s="64"/>
      <c r="CHM14" s="64"/>
      <c r="CHN14" s="64"/>
      <c r="CHO14" s="64"/>
      <c r="CHP14" s="64"/>
      <c r="CHQ14" s="64"/>
      <c r="CHR14" s="64"/>
      <c r="CHS14" s="64"/>
      <c r="CHT14" s="64"/>
      <c r="CHU14" s="64"/>
      <c r="CHV14" s="64"/>
      <c r="CHW14" s="64"/>
      <c r="CHX14" s="64"/>
      <c r="CHY14" s="64"/>
      <c r="CHZ14" s="64"/>
      <c r="CIA14" s="64"/>
      <c r="CIB14" s="64"/>
      <c r="CIC14" s="64"/>
      <c r="CID14" s="64"/>
      <c r="CIE14" s="64"/>
      <c r="CIF14" s="64"/>
      <c r="CIG14" s="64"/>
      <c r="CIH14" s="64"/>
      <c r="CII14" s="64"/>
      <c r="CIJ14" s="64"/>
      <c r="CIK14" s="64"/>
      <c r="CIL14" s="64"/>
      <c r="CIM14" s="64"/>
      <c r="CIN14" s="64"/>
      <c r="CIO14" s="64"/>
      <c r="CIP14" s="64"/>
      <c r="CIQ14" s="64"/>
      <c r="CIR14" s="64"/>
      <c r="CIS14" s="64"/>
      <c r="CIT14" s="64"/>
      <c r="CIU14" s="64"/>
      <c r="CIV14" s="64"/>
      <c r="CIW14" s="64"/>
      <c r="CIX14" s="64"/>
      <c r="CIY14" s="64"/>
      <c r="CIZ14" s="64"/>
      <c r="CJA14" s="64"/>
      <c r="CJB14" s="64"/>
      <c r="CJC14" s="64"/>
      <c r="CJD14" s="64"/>
      <c r="CJE14" s="64"/>
      <c r="CJF14" s="64"/>
      <c r="CJG14" s="64"/>
      <c r="CJH14" s="64"/>
      <c r="CJI14" s="64"/>
      <c r="CJJ14" s="64"/>
      <c r="CJK14" s="64"/>
      <c r="CJL14" s="64"/>
      <c r="CJM14" s="64"/>
      <c r="CJN14" s="64"/>
      <c r="CJO14" s="64"/>
      <c r="CJP14" s="64"/>
      <c r="CJQ14" s="64"/>
      <c r="CJR14" s="64"/>
      <c r="CJS14" s="64"/>
      <c r="CJT14" s="64"/>
      <c r="CJU14" s="64"/>
      <c r="CJV14" s="64"/>
      <c r="CJW14" s="64"/>
      <c r="CJX14" s="64"/>
      <c r="CJY14" s="64"/>
      <c r="CJZ14" s="64"/>
      <c r="CKA14" s="64"/>
      <c r="CKB14" s="64"/>
      <c r="CKC14" s="64"/>
      <c r="CKD14" s="64"/>
      <c r="CKE14" s="64"/>
      <c r="CKF14" s="64"/>
      <c r="CKG14" s="64"/>
      <c r="CKH14" s="64"/>
      <c r="CKI14" s="64"/>
      <c r="CKJ14" s="64"/>
      <c r="CKK14" s="64"/>
      <c r="CKL14" s="64"/>
      <c r="CKM14" s="64"/>
      <c r="CKN14" s="64"/>
      <c r="CKO14" s="64"/>
      <c r="CKP14" s="64"/>
      <c r="CKQ14" s="64"/>
      <c r="CKR14" s="64"/>
      <c r="CKS14" s="64"/>
      <c r="CKT14" s="64"/>
      <c r="CKU14" s="64"/>
      <c r="CKV14" s="64"/>
      <c r="CKW14" s="64"/>
      <c r="CKX14" s="64"/>
      <c r="CKY14" s="64"/>
      <c r="CKZ14" s="64"/>
      <c r="CLA14" s="64"/>
      <c r="CLB14" s="64"/>
      <c r="CLC14" s="64"/>
      <c r="CLD14" s="64"/>
      <c r="CLE14" s="64"/>
      <c r="CLF14" s="64"/>
      <c r="CLG14" s="64"/>
      <c r="CLH14" s="64"/>
      <c r="CLI14" s="64"/>
      <c r="CLJ14" s="64"/>
      <c r="CLK14" s="64"/>
      <c r="CLL14" s="64"/>
      <c r="CLM14" s="64"/>
      <c r="CLN14" s="64"/>
      <c r="CLO14" s="64"/>
      <c r="CLP14" s="64"/>
      <c r="CLQ14" s="64"/>
      <c r="CLR14" s="64"/>
      <c r="CLS14" s="64"/>
      <c r="CLT14" s="64"/>
      <c r="CLU14" s="64"/>
      <c r="CLV14" s="64"/>
      <c r="CLW14" s="64"/>
      <c r="CLX14" s="64"/>
      <c r="CLY14" s="64"/>
      <c r="CLZ14" s="64"/>
      <c r="CMA14" s="64"/>
      <c r="CMB14" s="64"/>
      <c r="CMC14" s="64"/>
      <c r="CMD14" s="64"/>
      <c r="CME14" s="64"/>
      <c r="CMF14" s="64"/>
      <c r="CMG14" s="64"/>
      <c r="CMH14" s="64"/>
      <c r="CMI14" s="64"/>
      <c r="CMJ14" s="64"/>
      <c r="CMK14" s="64"/>
      <c r="CML14" s="64"/>
      <c r="CMM14" s="64"/>
      <c r="CMN14" s="64"/>
      <c r="CMO14" s="64"/>
      <c r="CMP14" s="64"/>
      <c r="CMQ14" s="64"/>
      <c r="CMR14" s="64"/>
      <c r="CMS14" s="64"/>
      <c r="CMT14" s="64"/>
      <c r="CMU14" s="64"/>
      <c r="CMV14" s="64"/>
      <c r="CMW14" s="64"/>
      <c r="CMX14" s="64"/>
      <c r="CMY14" s="64"/>
      <c r="CMZ14" s="64"/>
      <c r="CNA14" s="64"/>
      <c r="CNB14" s="64"/>
      <c r="CNC14" s="64"/>
      <c r="CND14" s="64"/>
      <c r="CNE14" s="64"/>
      <c r="CNF14" s="64"/>
      <c r="CNG14" s="64"/>
      <c r="CNH14" s="64"/>
      <c r="CNI14" s="64"/>
      <c r="CNJ14" s="64"/>
      <c r="CNK14" s="64"/>
      <c r="CNL14" s="64"/>
      <c r="CNM14" s="64"/>
      <c r="CNN14" s="64"/>
      <c r="CNO14" s="64"/>
      <c r="CNP14" s="64"/>
      <c r="CNQ14" s="64"/>
      <c r="CNR14" s="64"/>
      <c r="CNS14" s="64"/>
      <c r="CNT14" s="64"/>
      <c r="CNU14" s="64"/>
      <c r="CNV14" s="64"/>
      <c r="CNW14" s="64"/>
      <c r="CNX14" s="64"/>
      <c r="CNY14" s="64"/>
      <c r="CNZ14" s="64"/>
      <c r="COA14" s="64"/>
      <c r="COB14" s="64"/>
      <c r="COC14" s="64"/>
      <c r="COD14" s="64"/>
      <c r="COE14" s="64"/>
      <c r="COF14" s="64"/>
      <c r="COG14" s="64"/>
      <c r="COH14" s="64"/>
      <c r="COI14" s="64"/>
      <c r="COJ14" s="64"/>
      <c r="COK14" s="64"/>
      <c r="COL14" s="64"/>
      <c r="COM14" s="64"/>
      <c r="CON14" s="64"/>
      <c r="COO14" s="64"/>
      <c r="COP14" s="64"/>
      <c r="COQ14" s="64"/>
      <c r="COR14" s="64"/>
      <c r="COS14" s="64"/>
      <c r="COT14" s="64"/>
      <c r="COU14" s="64"/>
      <c r="COV14" s="64"/>
      <c r="COW14" s="64"/>
      <c r="COX14" s="64"/>
      <c r="COY14" s="64"/>
      <c r="COZ14" s="64"/>
      <c r="CPA14" s="64"/>
      <c r="CPB14" s="64"/>
      <c r="CPC14" s="64"/>
      <c r="CPD14" s="64"/>
      <c r="CPE14" s="64"/>
      <c r="CPF14" s="64"/>
      <c r="CPG14" s="64"/>
      <c r="CPH14" s="64"/>
      <c r="CPI14" s="64"/>
      <c r="CPJ14" s="64"/>
      <c r="CPK14" s="64"/>
      <c r="CPL14" s="64"/>
      <c r="CPM14" s="64"/>
      <c r="CPN14" s="64"/>
      <c r="CPO14" s="64"/>
      <c r="CPP14" s="64"/>
      <c r="CPQ14" s="64"/>
      <c r="CPR14" s="64"/>
      <c r="CPS14" s="64"/>
      <c r="CPT14" s="64"/>
      <c r="CPU14" s="64"/>
      <c r="CPV14" s="64"/>
      <c r="CPW14" s="64"/>
      <c r="CPX14" s="64"/>
      <c r="CPY14" s="64"/>
      <c r="CPZ14" s="64"/>
      <c r="CQA14" s="64"/>
      <c r="CQB14" s="64"/>
      <c r="CQC14" s="64"/>
      <c r="CQD14" s="64"/>
      <c r="CQE14" s="64"/>
      <c r="CQF14" s="64"/>
      <c r="CQG14" s="64"/>
      <c r="CQH14" s="64"/>
      <c r="CQI14" s="64"/>
      <c r="CQJ14" s="64"/>
      <c r="CQK14" s="64"/>
      <c r="CQL14" s="64"/>
      <c r="CQM14" s="64"/>
      <c r="CQN14" s="64"/>
      <c r="CQO14" s="64"/>
      <c r="CQP14" s="64"/>
      <c r="CQQ14" s="64"/>
      <c r="CQR14" s="64"/>
      <c r="CQS14" s="64"/>
      <c r="CQT14" s="64"/>
      <c r="CQU14" s="64"/>
      <c r="CQV14" s="64"/>
      <c r="CQW14" s="64"/>
      <c r="CQX14" s="64"/>
      <c r="CQY14" s="64"/>
      <c r="CQZ14" s="64"/>
      <c r="CRA14" s="64"/>
      <c r="CRB14" s="64"/>
      <c r="CRC14" s="64"/>
      <c r="CRD14" s="64"/>
      <c r="CRE14" s="64"/>
      <c r="CRF14" s="64"/>
      <c r="CRG14" s="64"/>
      <c r="CRH14" s="64"/>
      <c r="CRI14" s="64"/>
      <c r="CRJ14" s="64"/>
      <c r="CRK14" s="64"/>
      <c r="CRL14" s="64"/>
      <c r="CRM14" s="64"/>
      <c r="CRN14" s="64"/>
      <c r="CRO14" s="64"/>
      <c r="CRP14" s="64"/>
      <c r="CRQ14" s="64"/>
      <c r="CRR14" s="64"/>
      <c r="CRS14" s="64"/>
      <c r="CRT14" s="64"/>
      <c r="CRU14" s="64"/>
      <c r="CRV14" s="64"/>
      <c r="CRW14" s="64"/>
      <c r="CRX14" s="64"/>
      <c r="CRY14" s="64"/>
      <c r="CRZ14" s="64"/>
      <c r="CSA14" s="64"/>
      <c r="CSB14" s="64"/>
      <c r="CSC14" s="64"/>
      <c r="CSD14" s="64"/>
      <c r="CSE14" s="64"/>
      <c r="CSF14" s="64"/>
      <c r="CSG14" s="64"/>
      <c r="CSH14" s="64"/>
      <c r="CSI14" s="64"/>
      <c r="CSJ14" s="64"/>
      <c r="CSK14" s="64"/>
      <c r="CSL14" s="64"/>
      <c r="CSM14" s="64"/>
      <c r="CSN14" s="64"/>
      <c r="CSO14" s="64"/>
      <c r="CSP14" s="64"/>
      <c r="CSQ14" s="64"/>
      <c r="CSR14" s="64"/>
      <c r="CSS14" s="64"/>
      <c r="CST14" s="64"/>
      <c r="CSU14" s="64"/>
      <c r="CSV14" s="64"/>
      <c r="CSW14" s="64"/>
      <c r="CSX14" s="64"/>
      <c r="CSY14" s="64"/>
      <c r="CSZ14" s="64"/>
      <c r="CTA14" s="64"/>
      <c r="CTB14" s="64"/>
      <c r="CTC14" s="64"/>
      <c r="CTD14" s="64"/>
      <c r="CTE14" s="64"/>
      <c r="CTF14" s="64"/>
      <c r="CTG14" s="64"/>
      <c r="CTH14" s="64"/>
      <c r="CTI14" s="64"/>
      <c r="CTJ14" s="64"/>
      <c r="CTK14" s="64"/>
      <c r="CTL14" s="64"/>
      <c r="CTM14" s="64"/>
      <c r="CTN14" s="64"/>
      <c r="CTO14" s="64"/>
      <c r="CTP14" s="64"/>
      <c r="CTQ14" s="64"/>
      <c r="CTR14" s="64"/>
      <c r="CTS14" s="64"/>
      <c r="CTT14" s="64"/>
      <c r="CTU14" s="64"/>
      <c r="CTV14" s="64"/>
      <c r="CTW14" s="64"/>
      <c r="CTX14" s="64"/>
      <c r="CTY14" s="64"/>
      <c r="CTZ14" s="64"/>
      <c r="CUA14" s="64"/>
      <c r="CUB14" s="64"/>
      <c r="CUC14" s="64"/>
      <c r="CUD14" s="64"/>
      <c r="CUE14" s="64"/>
      <c r="CUF14" s="64"/>
      <c r="CUG14" s="64"/>
      <c r="CUH14" s="64"/>
      <c r="CUI14" s="64"/>
      <c r="CUJ14" s="64"/>
      <c r="CUK14" s="64"/>
      <c r="CUL14" s="64"/>
      <c r="CUM14" s="64"/>
      <c r="CUN14" s="64"/>
      <c r="CUO14" s="64"/>
      <c r="CUP14" s="64"/>
      <c r="CUQ14" s="64"/>
      <c r="CUR14" s="64"/>
      <c r="CUS14" s="64"/>
      <c r="CUT14" s="64"/>
      <c r="CUU14" s="64"/>
      <c r="CUV14" s="64"/>
      <c r="CUW14" s="64"/>
      <c r="CUX14" s="64"/>
      <c r="CUY14" s="64"/>
      <c r="CUZ14" s="64"/>
      <c r="CVA14" s="64"/>
      <c r="CVB14" s="64"/>
      <c r="CVC14" s="64"/>
      <c r="CVD14" s="64"/>
      <c r="CVE14" s="64"/>
      <c r="CVF14" s="64"/>
      <c r="CVG14" s="64"/>
      <c r="CVH14" s="64"/>
      <c r="CVI14" s="64"/>
      <c r="CVJ14" s="64"/>
      <c r="CVK14" s="64"/>
      <c r="CVL14" s="64"/>
      <c r="CVM14" s="64"/>
      <c r="CVN14" s="64"/>
      <c r="CVO14" s="64"/>
      <c r="CVP14" s="64"/>
      <c r="CVQ14" s="64"/>
      <c r="CVR14" s="64"/>
      <c r="CVS14" s="64"/>
      <c r="CVT14" s="64"/>
      <c r="CVU14" s="64"/>
      <c r="CVV14" s="64"/>
      <c r="CVW14" s="64"/>
      <c r="CVX14" s="64"/>
      <c r="CVY14" s="64"/>
      <c r="CVZ14" s="64"/>
      <c r="CWA14" s="64"/>
      <c r="CWB14" s="64"/>
      <c r="CWC14" s="64"/>
      <c r="CWD14" s="64"/>
      <c r="CWE14" s="64"/>
      <c r="CWF14" s="64"/>
      <c r="CWG14" s="64"/>
      <c r="CWH14" s="64"/>
      <c r="CWI14" s="64"/>
      <c r="CWJ14" s="64"/>
      <c r="CWK14" s="64"/>
      <c r="CWL14" s="64"/>
      <c r="CWM14" s="64"/>
      <c r="CWN14" s="64"/>
      <c r="CWO14" s="64"/>
      <c r="CWP14" s="64"/>
      <c r="CWQ14" s="64"/>
      <c r="CWR14" s="64"/>
      <c r="CWS14" s="64"/>
      <c r="CWT14" s="64"/>
      <c r="CWU14" s="64"/>
      <c r="CWV14" s="64"/>
      <c r="CWW14" s="64"/>
      <c r="CWX14" s="64"/>
      <c r="CWY14" s="64"/>
      <c r="CWZ14" s="64"/>
      <c r="CXA14" s="64"/>
      <c r="CXB14" s="64"/>
      <c r="CXC14" s="64"/>
      <c r="CXD14" s="64"/>
      <c r="CXE14" s="64"/>
      <c r="CXF14" s="64"/>
      <c r="CXG14" s="64"/>
      <c r="CXH14" s="64"/>
      <c r="CXI14" s="64"/>
      <c r="CXJ14" s="64"/>
      <c r="CXK14" s="64"/>
      <c r="CXL14" s="64"/>
      <c r="CXM14" s="64"/>
      <c r="CXN14" s="64"/>
      <c r="CXO14" s="64"/>
      <c r="CXP14" s="64"/>
      <c r="CXQ14" s="64"/>
      <c r="CXR14" s="64"/>
      <c r="CXS14" s="64"/>
      <c r="CXT14" s="64"/>
      <c r="CXU14" s="64"/>
      <c r="CXV14" s="64"/>
      <c r="CXW14" s="64"/>
      <c r="CXX14" s="64"/>
      <c r="CXY14" s="64"/>
      <c r="CXZ14" s="64"/>
      <c r="CYA14" s="64"/>
      <c r="CYB14" s="64"/>
      <c r="CYC14" s="64"/>
      <c r="CYD14" s="64"/>
      <c r="CYE14" s="64"/>
      <c r="CYF14" s="64"/>
      <c r="CYG14" s="64"/>
      <c r="CYH14" s="64"/>
      <c r="CYI14" s="64"/>
      <c r="CYJ14" s="64"/>
      <c r="CYK14" s="64"/>
      <c r="CYL14" s="64"/>
      <c r="CYM14" s="64"/>
      <c r="CYN14" s="64"/>
      <c r="CYO14" s="64"/>
      <c r="CYP14" s="64"/>
      <c r="CYQ14" s="64"/>
      <c r="CYR14" s="64"/>
      <c r="CYS14" s="64"/>
      <c r="CYT14" s="64"/>
      <c r="CYU14" s="64"/>
      <c r="CYV14" s="64"/>
      <c r="CYW14" s="64"/>
      <c r="CYX14" s="64"/>
      <c r="CYY14" s="64"/>
      <c r="CYZ14" s="64"/>
      <c r="CZA14" s="64"/>
      <c r="CZB14" s="64"/>
      <c r="CZC14" s="64"/>
      <c r="CZD14" s="64"/>
      <c r="CZE14" s="64"/>
      <c r="CZF14" s="64"/>
      <c r="CZG14" s="64"/>
      <c r="CZH14" s="64"/>
      <c r="CZI14" s="64"/>
      <c r="CZJ14" s="64"/>
      <c r="CZK14" s="64"/>
      <c r="CZL14" s="64"/>
      <c r="CZM14" s="64"/>
      <c r="CZN14" s="64"/>
      <c r="CZO14" s="64"/>
      <c r="CZP14" s="64"/>
      <c r="CZQ14" s="64"/>
      <c r="CZR14" s="64"/>
      <c r="CZS14" s="64"/>
      <c r="CZT14" s="64"/>
      <c r="CZU14" s="64"/>
      <c r="CZV14" s="64"/>
      <c r="CZW14" s="64"/>
      <c r="CZX14" s="64"/>
      <c r="CZY14" s="64"/>
      <c r="CZZ14" s="64"/>
      <c r="DAA14" s="64"/>
      <c r="DAB14" s="64"/>
      <c r="DAC14" s="64"/>
      <c r="DAD14" s="64"/>
      <c r="DAE14" s="64"/>
      <c r="DAF14" s="64"/>
      <c r="DAG14" s="64"/>
      <c r="DAH14" s="64"/>
      <c r="DAI14" s="64"/>
      <c r="DAJ14" s="64"/>
      <c r="DAK14" s="64"/>
      <c r="DAL14" s="64"/>
      <c r="DAM14" s="64"/>
      <c r="DAN14" s="64"/>
      <c r="DAO14" s="64"/>
      <c r="DAP14" s="64"/>
      <c r="DAQ14" s="64"/>
      <c r="DAR14" s="64"/>
      <c r="DAS14" s="64"/>
      <c r="DAT14" s="64"/>
      <c r="DAU14" s="64"/>
      <c r="DAV14" s="64"/>
      <c r="DAW14" s="64"/>
      <c r="DAX14" s="64"/>
      <c r="DAY14" s="64"/>
      <c r="DAZ14" s="64"/>
      <c r="DBA14" s="64"/>
      <c r="DBB14" s="64"/>
      <c r="DBC14" s="64"/>
      <c r="DBD14" s="64"/>
      <c r="DBE14" s="64"/>
      <c r="DBF14" s="64"/>
      <c r="DBG14" s="64"/>
      <c r="DBH14" s="64"/>
      <c r="DBI14" s="64"/>
      <c r="DBJ14" s="64"/>
      <c r="DBK14" s="64"/>
      <c r="DBL14" s="64"/>
      <c r="DBM14" s="64"/>
      <c r="DBN14" s="64"/>
      <c r="DBO14" s="64"/>
      <c r="DBP14" s="64"/>
      <c r="DBQ14" s="64"/>
      <c r="DBR14" s="64"/>
      <c r="DBS14" s="64"/>
      <c r="DBT14" s="64"/>
      <c r="DBU14" s="64"/>
      <c r="DBV14" s="64"/>
      <c r="DBW14" s="64"/>
      <c r="DBX14" s="64"/>
      <c r="DBY14" s="64"/>
      <c r="DBZ14" s="64"/>
      <c r="DCA14" s="64"/>
      <c r="DCB14" s="64"/>
      <c r="DCC14" s="64"/>
      <c r="DCD14" s="64"/>
      <c r="DCE14" s="64"/>
      <c r="DCF14" s="64"/>
      <c r="DCG14" s="64"/>
      <c r="DCH14" s="64"/>
      <c r="DCI14" s="64"/>
      <c r="DCJ14" s="64"/>
      <c r="DCK14" s="64"/>
      <c r="DCL14" s="64"/>
      <c r="DCM14" s="64"/>
      <c r="DCN14" s="64"/>
      <c r="DCO14" s="64"/>
      <c r="DCP14" s="64"/>
      <c r="DCQ14" s="64"/>
      <c r="DCR14" s="64"/>
      <c r="DCS14" s="64"/>
      <c r="DCT14" s="64"/>
      <c r="DCU14" s="64"/>
    </row>
    <row r="15" spans="1:2803" s="120" customFormat="1" x14ac:dyDescent="0.2">
      <c r="A15" s="125" t="str">
        <f t="shared" si="5"/>
        <v/>
      </c>
      <c r="B15" s="266"/>
      <c r="C15" s="266"/>
      <c r="D15" s="42"/>
      <c r="E15" s="263"/>
      <c r="F15" s="264"/>
      <c r="G15" s="263"/>
      <c r="H15" s="6"/>
      <c r="I15" s="3"/>
      <c r="J15" s="3"/>
      <c r="K15" s="170"/>
      <c r="L15" s="134"/>
      <c r="M15" s="134"/>
      <c r="N15" s="137"/>
      <c r="O15" s="265"/>
      <c r="P15" s="129"/>
      <c r="Q15" s="64"/>
      <c r="R15" s="64"/>
      <c r="S15" s="64"/>
      <c r="T15" s="64"/>
      <c r="U15" s="64"/>
      <c r="V15" s="64"/>
      <c r="W15" s="64"/>
      <c r="X15" s="64"/>
      <c r="Y15" s="64"/>
      <c r="Z15" s="64"/>
      <c r="AA15" s="64"/>
      <c r="AB15" s="64"/>
      <c r="AC15" s="64"/>
      <c r="AD15" s="64"/>
      <c r="AE15" s="64"/>
      <c r="AF15" s="64"/>
      <c r="AG15" s="64"/>
      <c r="AH15" s="64"/>
      <c r="AI15" s="64"/>
      <c r="AJ15" s="64"/>
      <c r="AK15" s="64"/>
      <c r="AL15" s="64"/>
    </row>
    <row r="16" spans="1:2803" s="120" customFormat="1" ht="18.75" x14ac:dyDescent="0.2">
      <c r="A16" s="125" t="str">
        <f t="shared" si="5"/>
        <v/>
      </c>
      <c r="B16" s="266"/>
      <c r="C16" s="266"/>
      <c r="D16" s="267" t="s">
        <v>130</v>
      </c>
      <c r="E16" s="263"/>
      <c r="F16" s="264"/>
      <c r="G16" s="263"/>
      <c r="H16" s="6"/>
      <c r="I16" s="3"/>
      <c r="J16" s="3"/>
      <c r="K16" s="170"/>
      <c r="L16" s="134"/>
      <c r="M16" s="134"/>
      <c r="N16" s="137"/>
      <c r="O16" s="265"/>
      <c r="P16" s="129"/>
      <c r="Q16" s="64"/>
      <c r="R16" s="64"/>
      <c r="S16" s="64"/>
      <c r="T16" s="64"/>
      <c r="U16" s="64"/>
      <c r="V16" s="64"/>
      <c r="W16" s="64"/>
      <c r="X16" s="64"/>
      <c r="Y16" s="64"/>
      <c r="Z16" s="64"/>
      <c r="AA16" s="64"/>
      <c r="AB16" s="64"/>
      <c r="AC16" s="64"/>
      <c r="AD16" s="64"/>
      <c r="AE16" s="64"/>
      <c r="AF16" s="64"/>
      <c r="AG16" s="64"/>
      <c r="AH16" s="64"/>
      <c r="AI16" s="64"/>
      <c r="AJ16" s="64"/>
      <c r="AK16" s="64"/>
      <c r="AL16" s="64"/>
    </row>
    <row r="17" spans="1:38" s="120" customFormat="1" x14ac:dyDescent="0.2">
      <c r="A17" s="125" t="str">
        <f t="shared" si="5"/>
        <v/>
      </c>
      <c r="B17" s="6"/>
      <c r="C17" s="6"/>
      <c r="D17" s="42"/>
      <c r="E17" s="263"/>
      <c r="F17" s="264"/>
      <c r="G17" s="263"/>
      <c r="H17" s="6"/>
      <c r="I17" s="174"/>
      <c r="J17" s="3"/>
      <c r="K17" s="134"/>
      <c r="L17" s="134"/>
      <c r="M17" s="134"/>
      <c r="N17" s="137"/>
      <c r="O17" s="265"/>
      <c r="P17" s="129"/>
      <c r="Q17" s="64"/>
      <c r="R17" s="64"/>
      <c r="S17" s="64"/>
      <c r="T17" s="64"/>
      <c r="U17" s="64"/>
      <c r="V17" s="64"/>
      <c r="W17" s="64"/>
      <c r="X17" s="64"/>
      <c r="Y17" s="64"/>
      <c r="Z17" s="64"/>
      <c r="AA17" s="64"/>
      <c r="AB17" s="64"/>
      <c r="AC17" s="64"/>
      <c r="AD17" s="64"/>
      <c r="AE17" s="64"/>
      <c r="AF17" s="64"/>
      <c r="AG17" s="64"/>
      <c r="AH17" s="64"/>
      <c r="AI17" s="64"/>
      <c r="AJ17" s="64"/>
      <c r="AK17" s="64"/>
      <c r="AL17" s="64"/>
    </row>
    <row r="18" spans="1:38" s="120" customFormat="1" ht="18" customHeight="1" x14ac:dyDescent="0.2">
      <c r="A18" s="125" t="str">
        <f t="shared" si="5"/>
        <v/>
      </c>
      <c r="B18" s="6"/>
      <c r="C18" s="6"/>
      <c r="D18" s="268" t="s">
        <v>120</v>
      </c>
      <c r="E18" s="263"/>
      <c r="F18" s="264"/>
      <c r="G18" s="263"/>
      <c r="H18" s="6"/>
      <c r="I18" s="174"/>
      <c r="J18" s="3"/>
      <c r="K18" s="134"/>
      <c r="L18" s="134"/>
      <c r="M18" s="134"/>
      <c r="N18" s="137"/>
      <c r="O18" s="265"/>
      <c r="P18" s="129"/>
      <c r="Q18" s="64"/>
      <c r="R18" s="64"/>
      <c r="S18" s="64"/>
      <c r="T18" s="64"/>
      <c r="U18" s="64"/>
      <c r="V18" s="64"/>
      <c r="W18" s="64"/>
      <c r="X18" s="64"/>
      <c r="Y18" s="64"/>
      <c r="Z18" s="64"/>
      <c r="AA18" s="64"/>
      <c r="AB18" s="64"/>
      <c r="AC18" s="64"/>
      <c r="AD18" s="64"/>
      <c r="AE18" s="64"/>
      <c r="AF18" s="64"/>
      <c r="AG18" s="64"/>
      <c r="AH18" s="64"/>
      <c r="AI18" s="64"/>
      <c r="AJ18" s="64"/>
      <c r="AK18" s="64"/>
      <c r="AL18" s="64"/>
    </row>
    <row r="19" spans="1:38" s="120" customFormat="1" ht="47.25" x14ac:dyDescent="0.2">
      <c r="A19" s="125">
        <f t="shared" si="5"/>
        <v>7</v>
      </c>
      <c r="B19" s="266" t="s">
        <v>160</v>
      </c>
      <c r="C19" s="266" t="s">
        <v>161</v>
      </c>
      <c r="D19" s="42" t="s">
        <v>187</v>
      </c>
      <c r="E19" s="263">
        <v>20730</v>
      </c>
      <c r="F19" s="264">
        <v>0.05</v>
      </c>
      <c r="G19" s="263">
        <f t="shared" ref="G19:G21" si="6">E19+(E19*F19)</f>
        <v>21766.5</v>
      </c>
      <c r="H19" s="6" t="s">
        <v>109</v>
      </c>
      <c r="I19" s="176">
        <v>1.4500000000000001E-2</v>
      </c>
      <c r="J19" s="3">
        <f t="shared" ref="J19" si="7">I19*G19</f>
        <v>315.61425000000003</v>
      </c>
      <c r="K19" s="175">
        <v>34.49</v>
      </c>
      <c r="L19" s="134">
        <f t="shared" ref="L19" si="8">K19*J19</f>
        <v>10885.535482500001</v>
      </c>
      <c r="M19" s="175">
        <v>1.1221874999999999</v>
      </c>
      <c r="N19" s="137">
        <f t="shared" ref="N19" si="9">M19*G19</f>
        <v>24426.094218749997</v>
      </c>
      <c r="O19" s="265">
        <f t="shared" ref="O19" si="10">L19+N19</f>
        <v>35311.62970125</v>
      </c>
      <c r="P19" s="129"/>
      <c r="Q19" s="64"/>
      <c r="R19" s="64"/>
      <c r="S19" s="64"/>
      <c r="T19" s="64"/>
      <c r="U19" s="64"/>
      <c r="V19" s="64"/>
      <c r="W19" s="64"/>
      <c r="X19" s="64"/>
      <c r="Y19" s="64"/>
      <c r="Z19" s="64"/>
      <c r="AA19" s="64"/>
      <c r="AB19" s="64"/>
      <c r="AC19" s="64"/>
      <c r="AD19" s="64"/>
      <c r="AE19" s="64"/>
      <c r="AF19" s="64"/>
      <c r="AG19" s="64"/>
      <c r="AH19" s="64"/>
      <c r="AI19" s="64"/>
      <c r="AJ19" s="64"/>
      <c r="AK19" s="64"/>
      <c r="AL19" s="64"/>
    </row>
    <row r="20" spans="1:38" s="120" customFormat="1" ht="47.25" x14ac:dyDescent="0.2">
      <c r="A20" s="125">
        <f t="shared" si="5"/>
        <v>8</v>
      </c>
      <c r="B20" s="266" t="s">
        <v>160</v>
      </c>
      <c r="C20" s="266" t="s">
        <v>161</v>
      </c>
      <c r="D20" s="42" t="s">
        <v>188</v>
      </c>
      <c r="E20" s="263">
        <v>1960</v>
      </c>
      <c r="F20" s="264">
        <v>0.05</v>
      </c>
      <c r="G20" s="263">
        <f t="shared" si="6"/>
        <v>2058</v>
      </c>
      <c r="H20" s="6" t="s">
        <v>109</v>
      </c>
      <c r="I20" s="176">
        <v>1.4500000000000001E-2</v>
      </c>
      <c r="J20" s="3">
        <f t="shared" ref="J20:J21" si="11">I20*G20</f>
        <v>29.841000000000001</v>
      </c>
      <c r="K20" s="175">
        <v>34.49</v>
      </c>
      <c r="L20" s="134">
        <f t="shared" ref="L20:L21" si="12">K20*J20</f>
        <v>1029.2160900000001</v>
      </c>
      <c r="M20" s="175">
        <v>1.3111875000000004</v>
      </c>
      <c r="N20" s="137">
        <f t="shared" ref="N20:N21" si="13">M20*G20</f>
        <v>2698.4238750000009</v>
      </c>
      <c r="O20" s="265">
        <f t="shared" ref="O20:O21" si="14">L20+N20</f>
        <v>3727.6399650000012</v>
      </c>
      <c r="P20" s="129"/>
      <c r="Q20" s="64"/>
      <c r="R20" s="64"/>
      <c r="S20" s="64"/>
      <c r="T20" s="64"/>
      <c r="U20" s="64"/>
      <c r="V20" s="64"/>
      <c r="W20" s="64"/>
      <c r="X20" s="64"/>
      <c r="Y20" s="64"/>
      <c r="Z20" s="64"/>
      <c r="AA20" s="64"/>
      <c r="AB20" s="64"/>
      <c r="AC20" s="64"/>
      <c r="AD20" s="64"/>
      <c r="AE20" s="64"/>
      <c r="AF20" s="64"/>
      <c r="AG20" s="64"/>
      <c r="AH20" s="64"/>
      <c r="AI20" s="64"/>
      <c r="AJ20" s="64"/>
      <c r="AK20" s="64"/>
      <c r="AL20" s="64"/>
    </row>
    <row r="21" spans="1:38" s="120" customFormat="1" ht="47.25" x14ac:dyDescent="0.2">
      <c r="A21" s="125">
        <f t="shared" si="5"/>
        <v>9</v>
      </c>
      <c r="B21" s="266" t="s">
        <v>160</v>
      </c>
      <c r="C21" s="266" t="s">
        <v>161</v>
      </c>
      <c r="D21" s="42" t="s">
        <v>189</v>
      </c>
      <c r="E21" s="263">
        <v>982.91</v>
      </c>
      <c r="F21" s="264">
        <v>0.05</v>
      </c>
      <c r="G21" s="263">
        <f t="shared" si="6"/>
        <v>1032.0554999999999</v>
      </c>
      <c r="H21" s="6" t="s">
        <v>109</v>
      </c>
      <c r="I21" s="176">
        <v>1.4500000000000001E-2</v>
      </c>
      <c r="J21" s="3">
        <f t="shared" si="11"/>
        <v>14.964804749999999</v>
      </c>
      <c r="K21" s="175">
        <v>34.49</v>
      </c>
      <c r="L21" s="134">
        <f t="shared" si="12"/>
        <v>516.13611582750002</v>
      </c>
      <c r="M21" s="175">
        <v>1.2875625000000002</v>
      </c>
      <c r="N21" s="137">
        <f t="shared" si="13"/>
        <v>1328.83595971875</v>
      </c>
      <c r="O21" s="265">
        <f t="shared" si="14"/>
        <v>1844.9720755462499</v>
      </c>
      <c r="P21" s="129"/>
      <c r="Q21" s="64"/>
      <c r="R21" s="64"/>
      <c r="S21" s="64"/>
      <c r="T21" s="64"/>
      <c r="U21" s="64"/>
      <c r="V21" s="64"/>
      <c r="W21" s="64"/>
      <c r="X21" s="64"/>
      <c r="Y21" s="64"/>
      <c r="Z21" s="64"/>
      <c r="AA21" s="64"/>
      <c r="AB21" s="64"/>
      <c r="AC21" s="64"/>
      <c r="AD21" s="64"/>
      <c r="AE21" s="64"/>
      <c r="AF21" s="64"/>
      <c r="AG21" s="64"/>
      <c r="AH21" s="64"/>
      <c r="AI21" s="64"/>
      <c r="AJ21" s="64"/>
      <c r="AK21" s="64"/>
      <c r="AL21" s="64"/>
    </row>
    <row r="22" spans="1:38" s="120" customFormat="1" ht="47.25" x14ac:dyDescent="0.2">
      <c r="A22" s="125">
        <f t="shared" si="5"/>
        <v>10</v>
      </c>
      <c r="B22" s="266" t="s">
        <v>160</v>
      </c>
      <c r="C22" s="266" t="s">
        <v>161</v>
      </c>
      <c r="D22" s="42" t="s">
        <v>190</v>
      </c>
      <c r="E22" s="263">
        <v>1521</v>
      </c>
      <c r="F22" s="264">
        <v>0.05</v>
      </c>
      <c r="G22" s="263">
        <f t="shared" ref="G22:G23" si="15">E22+(E22*F22)</f>
        <v>1597.05</v>
      </c>
      <c r="H22" s="6" t="s">
        <v>109</v>
      </c>
      <c r="I22" s="176">
        <v>1.4500000000000001E-2</v>
      </c>
      <c r="J22" s="3">
        <f t="shared" ref="J22:J23" si="16">I22*G22</f>
        <v>23.157225</v>
      </c>
      <c r="K22" s="175">
        <v>34.49</v>
      </c>
      <c r="L22" s="134">
        <f t="shared" ref="L22:L23" si="17">K22*J22</f>
        <v>798.69269025000006</v>
      </c>
      <c r="M22" s="175">
        <v>1.2875625000000002</v>
      </c>
      <c r="N22" s="137">
        <f t="shared" ref="N22:N23" si="18">M22*G22</f>
        <v>2056.301690625</v>
      </c>
      <c r="O22" s="265">
        <f t="shared" ref="O22:O23" si="19">L22+N22</f>
        <v>2854.9943808749999</v>
      </c>
      <c r="P22" s="129"/>
      <c r="Q22" s="64"/>
      <c r="R22" s="64"/>
      <c r="S22" s="64"/>
      <c r="T22" s="64"/>
      <c r="U22" s="64"/>
      <c r="V22" s="64"/>
      <c r="W22" s="64"/>
      <c r="X22" s="64"/>
      <c r="Y22" s="64"/>
      <c r="Z22" s="64"/>
      <c r="AA22" s="64"/>
      <c r="AB22" s="64"/>
      <c r="AC22" s="64"/>
      <c r="AD22" s="64"/>
      <c r="AE22" s="64"/>
      <c r="AF22" s="64"/>
      <c r="AG22" s="64"/>
      <c r="AH22" s="64"/>
      <c r="AI22" s="64"/>
      <c r="AJ22" s="64"/>
      <c r="AK22" s="64"/>
      <c r="AL22" s="64"/>
    </row>
    <row r="23" spans="1:38" s="120" customFormat="1" ht="47.25" x14ac:dyDescent="0.2">
      <c r="A23" s="125">
        <f t="shared" si="5"/>
        <v>11</v>
      </c>
      <c r="B23" s="266" t="s">
        <v>160</v>
      </c>
      <c r="C23" s="266" t="s">
        <v>161</v>
      </c>
      <c r="D23" s="42" t="s">
        <v>191</v>
      </c>
      <c r="E23" s="263">
        <v>338.44</v>
      </c>
      <c r="F23" s="264">
        <v>0.05</v>
      </c>
      <c r="G23" s="263">
        <f t="shared" si="15"/>
        <v>355.36200000000002</v>
      </c>
      <c r="H23" s="6" t="s">
        <v>109</v>
      </c>
      <c r="I23" s="176">
        <v>1.4500000000000001E-2</v>
      </c>
      <c r="J23" s="3">
        <f t="shared" si="16"/>
        <v>5.1527490000000009</v>
      </c>
      <c r="K23" s="175">
        <v>34.49</v>
      </c>
      <c r="L23" s="134">
        <f t="shared" si="17"/>
        <v>177.71831301000003</v>
      </c>
      <c r="M23" s="175">
        <v>1.2875625000000002</v>
      </c>
      <c r="N23" s="137">
        <f t="shared" si="18"/>
        <v>457.55078512500006</v>
      </c>
      <c r="O23" s="265">
        <f t="shared" si="19"/>
        <v>635.26909813500015</v>
      </c>
      <c r="P23" s="129"/>
      <c r="Q23" s="64"/>
      <c r="R23" s="64"/>
      <c r="S23" s="64"/>
      <c r="T23" s="64"/>
      <c r="U23" s="64"/>
      <c r="V23" s="64"/>
      <c r="W23" s="64"/>
      <c r="X23" s="64"/>
      <c r="Y23" s="64"/>
      <c r="Z23" s="64"/>
      <c r="AA23" s="64"/>
      <c r="AB23" s="64"/>
      <c r="AC23" s="64"/>
      <c r="AD23" s="64"/>
      <c r="AE23" s="64"/>
      <c r="AF23" s="64"/>
      <c r="AG23" s="64"/>
      <c r="AH23" s="64"/>
      <c r="AI23" s="64"/>
      <c r="AJ23" s="64"/>
      <c r="AK23" s="64"/>
      <c r="AL23" s="64"/>
    </row>
    <row r="24" spans="1:38" s="120" customFormat="1" x14ac:dyDescent="0.2">
      <c r="A24" s="125" t="str">
        <f t="shared" si="5"/>
        <v/>
      </c>
      <c r="B24" s="266"/>
      <c r="C24" s="266"/>
      <c r="D24" s="42"/>
      <c r="E24" s="263"/>
      <c r="F24" s="264"/>
      <c r="G24" s="263"/>
      <c r="H24" s="6"/>
      <c r="I24" s="64"/>
      <c r="J24" s="3"/>
      <c r="K24" s="134"/>
      <c r="L24" s="134"/>
      <c r="M24" s="64"/>
      <c r="N24" s="137"/>
      <c r="O24" s="265"/>
      <c r="P24" s="129"/>
      <c r="Q24" s="64"/>
      <c r="R24" s="64"/>
      <c r="S24" s="64"/>
      <c r="T24" s="64"/>
      <c r="U24" s="64"/>
      <c r="V24" s="64"/>
      <c r="W24" s="64"/>
      <c r="X24" s="64"/>
      <c r="Y24" s="64"/>
      <c r="Z24" s="64"/>
      <c r="AA24" s="64"/>
      <c r="AB24" s="64"/>
      <c r="AC24" s="64"/>
      <c r="AD24" s="64"/>
      <c r="AE24" s="64"/>
      <c r="AF24" s="64"/>
      <c r="AG24" s="64"/>
      <c r="AH24" s="64"/>
      <c r="AI24" s="64"/>
      <c r="AJ24" s="64"/>
      <c r="AK24" s="64"/>
      <c r="AL24" s="64"/>
    </row>
    <row r="25" spans="1:38" s="120" customFormat="1" ht="18" customHeight="1" x14ac:dyDescent="0.2">
      <c r="A25" s="125" t="str">
        <f t="shared" si="5"/>
        <v/>
      </c>
      <c r="B25" s="266"/>
      <c r="C25" s="266"/>
      <c r="D25" s="269" t="s">
        <v>124</v>
      </c>
      <c r="E25" s="263"/>
      <c r="F25" s="264"/>
      <c r="G25" s="263"/>
      <c r="H25" s="6"/>
      <c r="I25" s="64"/>
      <c r="J25" s="3"/>
      <c r="K25" s="134"/>
      <c r="L25" s="134"/>
      <c r="M25" s="64"/>
      <c r="N25" s="137"/>
      <c r="O25" s="265"/>
      <c r="P25" s="129"/>
      <c r="Q25" s="64"/>
      <c r="R25" s="64"/>
      <c r="S25" s="64"/>
      <c r="T25" s="64"/>
      <c r="U25" s="64"/>
      <c r="V25" s="64"/>
      <c r="W25" s="64"/>
      <c r="X25" s="64"/>
      <c r="Y25" s="64"/>
      <c r="Z25" s="64"/>
      <c r="AA25" s="64"/>
      <c r="AB25" s="64"/>
      <c r="AC25" s="64"/>
      <c r="AD25" s="64"/>
      <c r="AE25" s="64"/>
      <c r="AF25" s="64"/>
      <c r="AG25" s="64"/>
      <c r="AH25" s="64"/>
      <c r="AI25" s="64"/>
      <c r="AJ25" s="64"/>
      <c r="AK25" s="64"/>
      <c r="AL25" s="64"/>
    </row>
    <row r="26" spans="1:38" s="120" customFormat="1" x14ac:dyDescent="0.2">
      <c r="A26" s="125" t="str">
        <f t="shared" si="5"/>
        <v/>
      </c>
      <c r="B26" s="266"/>
      <c r="C26" s="266"/>
      <c r="D26" s="42"/>
      <c r="E26" s="263"/>
      <c r="F26" s="264"/>
      <c r="G26" s="263"/>
      <c r="H26" s="6"/>
      <c r="I26" s="64"/>
      <c r="J26" s="3"/>
      <c r="K26" s="134"/>
      <c r="L26" s="134"/>
      <c r="M26" s="64"/>
      <c r="N26" s="137"/>
      <c r="O26" s="265"/>
      <c r="P26" s="129"/>
      <c r="Q26" s="64"/>
      <c r="R26" s="64"/>
      <c r="S26" s="64"/>
      <c r="T26" s="64"/>
      <c r="U26" s="64"/>
      <c r="V26" s="64"/>
      <c r="W26" s="64"/>
      <c r="X26" s="64"/>
      <c r="Y26" s="64"/>
      <c r="Z26" s="64"/>
      <c r="AA26" s="64"/>
      <c r="AB26" s="64"/>
      <c r="AC26" s="64"/>
      <c r="AD26" s="64"/>
      <c r="AE26" s="64"/>
      <c r="AF26" s="64"/>
      <c r="AG26" s="64"/>
      <c r="AH26" s="64"/>
      <c r="AI26" s="64"/>
      <c r="AJ26" s="64"/>
      <c r="AK26" s="64"/>
      <c r="AL26" s="64"/>
    </row>
    <row r="27" spans="1:38" s="120" customFormat="1" ht="18" customHeight="1" x14ac:dyDescent="0.2">
      <c r="A27" s="125" t="str">
        <f t="shared" si="5"/>
        <v/>
      </c>
      <c r="B27" s="266"/>
      <c r="C27" s="266"/>
      <c r="D27" s="268" t="s">
        <v>121</v>
      </c>
      <c r="E27" s="263"/>
      <c r="F27" s="264"/>
      <c r="G27" s="263"/>
      <c r="H27" s="6"/>
      <c r="I27" s="64"/>
      <c r="J27" s="3"/>
      <c r="K27" s="134"/>
      <c r="L27" s="134"/>
      <c r="M27" s="64"/>
      <c r="N27" s="137"/>
      <c r="O27" s="265"/>
      <c r="P27" s="129"/>
      <c r="Q27" s="64"/>
      <c r="R27" s="64"/>
      <c r="S27" s="64"/>
      <c r="T27" s="64"/>
      <c r="U27" s="64"/>
      <c r="V27" s="64"/>
      <c r="W27" s="64"/>
      <c r="X27" s="64"/>
      <c r="Y27" s="64"/>
      <c r="Z27" s="64"/>
      <c r="AA27" s="64"/>
      <c r="AB27" s="64"/>
      <c r="AC27" s="64"/>
      <c r="AD27" s="64"/>
      <c r="AE27" s="64"/>
      <c r="AF27" s="64"/>
      <c r="AG27" s="64"/>
      <c r="AH27" s="64"/>
      <c r="AI27" s="64"/>
      <c r="AJ27" s="64"/>
      <c r="AK27" s="64"/>
      <c r="AL27" s="64"/>
    </row>
    <row r="28" spans="1:38" s="120" customFormat="1" ht="31.5" x14ac:dyDescent="0.2">
      <c r="A28" s="125">
        <f t="shared" si="5"/>
        <v>12</v>
      </c>
      <c r="B28" s="266" t="s">
        <v>162</v>
      </c>
      <c r="C28" s="266" t="s">
        <v>161</v>
      </c>
      <c r="D28" s="42" t="s">
        <v>192</v>
      </c>
      <c r="E28" s="263">
        <v>2915</v>
      </c>
      <c r="F28" s="264">
        <v>0.05</v>
      </c>
      <c r="G28" s="263">
        <f t="shared" ref="G28:G29" si="20">E28+(E28*F28)</f>
        <v>3060.75</v>
      </c>
      <c r="H28" s="6" t="s">
        <v>109</v>
      </c>
      <c r="I28" s="176">
        <v>2.8500000000000001E-2</v>
      </c>
      <c r="J28" s="3">
        <f t="shared" ref="J28:J29" si="21">I28*G28</f>
        <v>87.231375</v>
      </c>
      <c r="K28" s="175">
        <v>34.49</v>
      </c>
      <c r="L28" s="134">
        <f t="shared" ref="L28:L29" si="22">K28*J28</f>
        <v>3008.6101237500002</v>
      </c>
      <c r="M28" s="175">
        <v>1.4765625</v>
      </c>
      <c r="N28" s="137">
        <f t="shared" ref="N28:N29" si="23">M28*G28</f>
        <v>4519.388671875</v>
      </c>
      <c r="O28" s="265">
        <f t="shared" ref="O28:O29" si="24">L28+N28</f>
        <v>7527.9987956250006</v>
      </c>
      <c r="P28" s="129"/>
      <c r="Q28" s="64"/>
      <c r="R28" s="64"/>
      <c r="S28" s="64"/>
      <c r="T28" s="64"/>
      <c r="U28" s="64"/>
      <c r="V28" s="64"/>
      <c r="W28" s="64"/>
      <c r="X28" s="64"/>
      <c r="Y28" s="64"/>
      <c r="Z28" s="64"/>
      <c r="AA28" s="64"/>
      <c r="AB28" s="64"/>
      <c r="AC28" s="64"/>
      <c r="AD28" s="64"/>
      <c r="AE28" s="64"/>
      <c r="AF28" s="64"/>
      <c r="AG28" s="64"/>
      <c r="AH28" s="64"/>
      <c r="AI28" s="64"/>
      <c r="AJ28" s="64"/>
      <c r="AK28" s="64"/>
      <c r="AL28" s="64"/>
    </row>
    <row r="29" spans="1:38" s="120" customFormat="1" ht="31.5" x14ac:dyDescent="0.2">
      <c r="A29" s="125">
        <f t="shared" si="5"/>
        <v>13</v>
      </c>
      <c r="B29" s="266" t="s">
        <v>162</v>
      </c>
      <c r="C29" s="266" t="s">
        <v>161</v>
      </c>
      <c r="D29" s="42" t="s">
        <v>193</v>
      </c>
      <c r="E29" s="263">
        <v>5822.2</v>
      </c>
      <c r="F29" s="264">
        <v>0.05</v>
      </c>
      <c r="G29" s="263">
        <f t="shared" si="20"/>
        <v>6113.3099999999995</v>
      </c>
      <c r="H29" s="6" t="s">
        <v>109</v>
      </c>
      <c r="I29" s="176">
        <v>2.8500000000000001E-2</v>
      </c>
      <c r="J29" s="3">
        <f t="shared" si="21"/>
        <v>174.22933499999999</v>
      </c>
      <c r="K29" s="175">
        <v>34.49</v>
      </c>
      <c r="L29" s="134">
        <f t="shared" si="22"/>
        <v>6009.1697641500004</v>
      </c>
      <c r="M29" s="175">
        <v>1.5356250000000002</v>
      </c>
      <c r="N29" s="137">
        <f t="shared" si="23"/>
        <v>9387.751668750001</v>
      </c>
      <c r="O29" s="265">
        <f t="shared" si="24"/>
        <v>15396.921432900002</v>
      </c>
      <c r="P29" s="129"/>
      <c r="Q29" s="64"/>
      <c r="R29" s="64"/>
      <c r="S29" s="64"/>
      <c r="T29" s="64"/>
      <c r="U29" s="64"/>
      <c r="V29" s="64"/>
      <c r="W29" s="64"/>
      <c r="X29" s="64"/>
      <c r="Y29" s="64"/>
      <c r="Z29" s="64"/>
      <c r="AA29" s="64"/>
      <c r="AB29" s="64"/>
      <c r="AC29" s="64"/>
      <c r="AD29" s="64"/>
      <c r="AE29" s="64"/>
      <c r="AF29" s="64"/>
      <c r="AG29" s="64"/>
      <c r="AH29" s="64"/>
      <c r="AI29" s="64"/>
      <c r="AJ29" s="64"/>
      <c r="AK29" s="64"/>
      <c r="AL29" s="64"/>
    </row>
    <row r="30" spans="1:38" s="120" customFormat="1" x14ac:dyDescent="0.2">
      <c r="A30" s="125" t="str">
        <f t="shared" si="5"/>
        <v/>
      </c>
      <c r="B30" s="266"/>
      <c r="C30" s="266"/>
      <c r="D30" s="42"/>
      <c r="E30" s="263"/>
      <c r="F30" s="264"/>
      <c r="G30" s="263"/>
      <c r="H30" s="6"/>
      <c r="I30" s="64"/>
      <c r="J30" s="3"/>
      <c r="K30" s="134"/>
      <c r="L30" s="134"/>
      <c r="M30" s="64"/>
      <c r="N30" s="137"/>
      <c r="O30" s="265"/>
      <c r="P30" s="129"/>
      <c r="Q30" s="64"/>
      <c r="R30" s="64"/>
      <c r="S30" s="64"/>
      <c r="T30" s="64"/>
      <c r="U30" s="64"/>
      <c r="V30" s="64"/>
      <c r="W30" s="64"/>
      <c r="X30" s="64"/>
      <c r="Y30" s="64"/>
      <c r="Z30" s="64"/>
      <c r="AA30" s="64"/>
      <c r="AB30" s="64"/>
      <c r="AC30" s="64"/>
      <c r="AD30" s="64"/>
      <c r="AE30" s="64"/>
      <c r="AF30" s="64"/>
      <c r="AG30" s="64"/>
      <c r="AH30" s="64"/>
      <c r="AI30" s="64"/>
      <c r="AJ30" s="64"/>
      <c r="AK30" s="64"/>
      <c r="AL30" s="64"/>
    </row>
    <row r="31" spans="1:38" s="120" customFormat="1" ht="18" customHeight="1" x14ac:dyDescent="0.2">
      <c r="A31" s="125" t="str">
        <f t="shared" si="5"/>
        <v/>
      </c>
      <c r="B31" s="266"/>
      <c r="C31" s="266"/>
      <c r="D31" s="269" t="s">
        <v>124</v>
      </c>
      <c r="E31" s="263"/>
      <c r="F31" s="264"/>
      <c r="G31" s="263"/>
      <c r="H31" s="6"/>
      <c r="I31" s="64"/>
      <c r="J31" s="3"/>
      <c r="K31" s="134"/>
      <c r="L31" s="134"/>
      <c r="M31" s="64"/>
      <c r="N31" s="137"/>
      <c r="O31" s="265"/>
      <c r="P31" s="129"/>
      <c r="Q31" s="64"/>
      <c r="R31" s="64"/>
      <c r="S31" s="64"/>
      <c r="T31" s="64"/>
      <c r="U31" s="64"/>
      <c r="V31" s="64"/>
      <c r="W31" s="64"/>
      <c r="X31" s="64"/>
      <c r="Y31" s="64"/>
      <c r="Z31" s="64"/>
      <c r="AA31" s="64"/>
      <c r="AB31" s="64"/>
      <c r="AC31" s="64"/>
      <c r="AD31" s="64"/>
      <c r="AE31" s="64"/>
      <c r="AF31" s="64"/>
      <c r="AG31" s="64"/>
      <c r="AH31" s="64"/>
      <c r="AI31" s="64"/>
      <c r="AJ31" s="64"/>
      <c r="AK31" s="64"/>
      <c r="AL31" s="64"/>
    </row>
    <row r="32" spans="1:38" s="120" customFormat="1" x14ac:dyDescent="0.2">
      <c r="A32" s="125" t="str">
        <f t="shared" si="5"/>
        <v/>
      </c>
      <c r="B32" s="266"/>
      <c r="C32" s="266"/>
      <c r="D32" s="42"/>
      <c r="E32" s="263"/>
      <c r="F32" s="264"/>
      <c r="G32" s="263"/>
      <c r="H32" s="6"/>
      <c r="I32" s="64"/>
      <c r="J32" s="3"/>
      <c r="K32" s="134"/>
      <c r="L32" s="134"/>
      <c r="M32" s="64"/>
      <c r="N32" s="137"/>
      <c r="O32" s="265"/>
      <c r="P32" s="129"/>
      <c r="Q32" s="64"/>
      <c r="R32" s="64"/>
      <c r="S32" s="64"/>
      <c r="T32" s="64"/>
      <c r="U32" s="64"/>
      <c r="V32" s="64"/>
      <c r="W32" s="64"/>
      <c r="X32" s="64"/>
      <c r="Y32" s="64"/>
      <c r="Z32" s="64"/>
      <c r="AA32" s="64"/>
      <c r="AB32" s="64"/>
      <c r="AC32" s="64"/>
      <c r="AD32" s="64"/>
      <c r="AE32" s="64"/>
      <c r="AF32" s="64"/>
      <c r="AG32" s="64"/>
      <c r="AH32" s="64"/>
      <c r="AI32" s="64"/>
      <c r="AJ32" s="64"/>
      <c r="AK32" s="64"/>
      <c r="AL32" s="64"/>
    </row>
    <row r="33" spans="1:38" s="120" customFormat="1" ht="18" customHeight="1" x14ac:dyDescent="0.2">
      <c r="A33" s="125" t="str">
        <f t="shared" si="5"/>
        <v/>
      </c>
      <c r="B33" s="266"/>
      <c r="C33" s="266"/>
      <c r="D33" s="268" t="s">
        <v>186</v>
      </c>
      <c r="E33" s="263"/>
      <c r="F33" s="264"/>
      <c r="G33" s="263"/>
      <c r="H33" s="6"/>
      <c r="I33" s="64"/>
      <c r="J33" s="3"/>
      <c r="K33" s="134"/>
      <c r="L33" s="134"/>
      <c r="M33" s="64"/>
      <c r="N33" s="137"/>
      <c r="O33" s="265"/>
      <c r="P33" s="129"/>
      <c r="Q33" s="64"/>
      <c r="R33" s="64"/>
      <c r="S33" s="64"/>
      <c r="T33" s="64"/>
      <c r="U33" s="64"/>
      <c r="V33" s="64"/>
      <c r="W33" s="64"/>
      <c r="X33" s="64"/>
      <c r="Y33" s="64"/>
      <c r="Z33" s="64"/>
      <c r="AA33" s="64"/>
      <c r="AB33" s="64"/>
      <c r="AC33" s="64"/>
      <c r="AD33" s="64"/>
      <c r="AE33" s="64"/>
      <c r="AF33" s="64"/>
      <c r="AG33" s="64"/>
      <c r="AH33" s="64"/>
      <c r="AI33" s="64"/>
      <c r="AJ33" s="64"/>
      <c r="AK33" s="64"/>
      <c r="AL33" s="64"/>
    </row>
    <row r="34" spans="1:38" s="120" customFormat="1" x14ac:dyDescent="0.2">
      <c r="A34" s="125">
        <f t="shared" si="5"/>
        <v>14</v>
      </c>
      <c r="B34" s="266" t="s">
        <v>163</v>
      </c>
      <c r="C34" s="266" t="s">
        <v>161</v>
      </c>
      <c r="D34" s="42" t="s">
        <v>211</v>
      </c>
      <c r="E34" s="263">
        <v>5</v>
      </c>
      <c r="F34" s="264">
        <v>0</v>
      </c>
      <c r="G34" s="263">
        <f t="shared" ref="G34:G39" si="25">E34+(E34*F34)</f>
        <v>5</v>
      </c>
      <c r="H34" s="6" t="s">
        <v>184</v>
      </c>
      <c r="I34" s="176">
        <v>0.21012500000000001</v>
      </c>
      <c r="J34" s="3">
        <f t="shared" ref="J34:J39" si="26">I34*G34</f>
        <v>1.0506250000000001</v>
      </c>
      <c r="K34" s="175">
        <v>34.49</v>
      </c>
      <c r="L34" s="134">
        <f t="shared" ref="L34:L39" si="27">K34*J34</f>
        <v>36.236056250000004</v>
      </c>
      <c r="M34" s="175">
        <v>75</v>
      </c>
      <c r="N34" s="137">
        <f t="shared" ref="N34:N39" si="28">M34*G34</f>
        <v>375</v>
      </c>
      <c r="O34" s="265">
        <f t="shared" ref="O34:O39" si="29">L34+N34</f>
        <v>411.23605624999999</v>
      </c>
      <c r="P34" s="129"/>
      <c r="Q34" s="64"/>
      <c r="R34" s="64"/>
      <c r="S34" s="64"/>
      <c r="T34" s="64"/>
      <c r="U34" s="64"/>
      <c r="V34" s="64"/>
      <c r="W34" s="64"/>
      <c r="X34" s="64"/>
      <c r="Y34" s="64"/>
      <c r="Z34" s="64"/>
      <c r="AA34" s="64"/>
      <c r="AB34" s="64"/>
      <c r="AC34" s="64"/>
      <c r="AD34" s="64"/>
      <c r="AE34" s="64"/>
      <c r="AF34" s="64"/>
      <c r="AG34" s="64"/>
      <c r="AH34" s="64"/>
      <c r="AI34" s="64"/>
      <c r="AJ34" s="64"/>
      <c r="AK34" s="64"/>
      <c r="AL34" s="64"/>
    </row>
    <row r="35" spans="1:38" s="120" customFormat="1" x14ac:dyDescent="0.2">
      <c r="A35" s="125">
        <f t="shared" si="5"/>
        <v>15</v>
      </c>
      <c r="B35" s="266" t="s">
        <v>163</v>
      </c>
      <c r="C35" s="266" t="s">
        <v>161</v>
      </c>
      <c r="D35" s="42" t="s">
        <v>215</v>
      </c>
      <c r="E35" s="263">
        <v>20</v>
      </c>
      <c r="F35" s="264">
        <v>0</v>
      </c>
      <c r="G35" s="263">
        <f t="shared" ref="G35" si="30">E35+(E35*F35)</f>
        <v>20</v>
      </c>
      <c r="H35" s="6" t="s">
        <v>184</v>
      </c>
      <c r="I35" s="176">
        <v>0.21012500000000001</v>
      </c>
      <c r="J35" s="3">
        <f t="shared" ref="J35" si="31">I35*G35</f>
        <v>4.2025000000000006</v>
      </c>
      <c r="K35" s="175">
        <v>34.49</v>
      </c>
      <c r="L35" s="134">
        <f t="shared" ref="L35" si="32">K35*J35</f>
        <v>144.94422500000002</v>
      </c>
      <c r="M35" s="175">
        <v>72</v>
      </c>
      <c r="N35" s="137">
        <f t="shared" ref="N35" si="33">M35*G35</f>
        <v>1440</v>
      </c>
      <c r="O35" s="265">
        <f t="shared" ref="O35" si="34">L35+N35</f>
        <v>1584.944225</v>
      </c>
      <c r="P35" s="129"/>
      <c r="Q35" s="64"/>
      <c r="R35" s="64"/>
      <c r="S35" s="64"/>
      <c r="T35" s="64"/>
      <c r="U35" s="64"/>
      <c r="V35" s="64"/>
      <c r="W35" s="64"/>
      <c r="X35" s="64"/>
      <c r="Y35" s="64"/>
      <c r="Z35" s="64"/>
      <c r="AA35" s="64"/>
      <c r="AB35" s="64"/>
      <c r="AC35" s="64"/>
      <c r="AD35" s="64"/>
      <c r="AE35" s="64"/>
      <c r="AF35" s="64"/>
      <c r="AG35" s="64"/>
      <c r="AH35" s="64"/>
      <c r="AI35" s="64"/>
      <c r="AJ35" s="64"/>
      <c r="AK35" s="64"/>
      <c r="AL35" s="64"/>
    </row>
    <row r="36" spans="1:38" s="120" customFormat="1" ht="47.25" x14ac:dyDescent="0.2">
      <c r="A36" s="125">
        <f t="shared" si="5"/>
        <v>16</v>
      </c>
      <c r="B36" s="266" t="s">
        <v>163</v>
      </c>
      <c r="C36" s="266" t="s">
        <v>161</v>
      </c>
      <c r="D36" s="42" t="s">
        <v>212</v>
      </c>
      <c r="E36" s="263">
        <v>2</v>
      </c>
      <c r="F36" s="264">
        <v>0</v>
      </c>
      <c r="G36" s="263">
        <f t="shared" si="25"/>
        <v>2</v>
      </c>
      <c r="H36" s="6" t="s">
        <v>184</v>
      </c>
      <c r="I36" s="176">
        <v>0.24762499999999998</v>
      </c>
      <c r="J36" s="3">
        <f t="shared" si="26"/>
        <v>0.49524999999999997</v>
      </c>
      <c r="K36" s="175">
        <v>34.49</v>
      </c>
      <c r="L36" s="134">
        <f t="shared" si="27"/>
        <v>17.081172500000001</v>
      </c>
      <c r="M36" s="175">
        <v>145</v>
      </c>
      <c r="N36" s="137">
        <f t="shared" si="28"/>
        <v>290</v>
      </c>
      <c r="O36" s="265">
        <f t="shared" si="29"/>
        <v>307.08117249999998</v>
      </c>
      <c r="P36" s="129"/>
      <c r="Q36" s="64"/>
      <c r="R36" s="64"/>
      <c r="S36" s="64"/>
      <c r="T36" s="64"/>
      <c r="U36" s="64"/>
      <c r="V36" s="64"/>
      <c r="W36" s="64"/>
      <c r="X36" s="64"/>
      <c r="Y36" s="64"/>
      <c r="Z36" s="64"/>
      <c r="AA36" s="64"/>
      <c r="AB36" s="64"/>
      <c r="AC36" s="64"/>
      <c r="AD36" s="64"/>
      <c r="AE36" s="64"/>
      <c r="AF36" s="64"/>
      <c r="AG36" s="64"/>
      <c r="AH36" s="64"/>
      <c r="AI36" s="64"/>
      <c r="AJ36" s="64"/>
      <c r="AK36" s="64"/>
      <c r="AL36" s="64"/>
    </row>
    <row r="37" spans="1:38" s="120" customFormat="1" ht="47.25" x14ac:dyDescent="0.2">
      <c r="A37" s="125">
        <f t="shared" si="5"/>
        <v>17</v>
      </c>
      <c r="B37" s="266" t="s">
        <v>163</v>
      </c>
      <c r="C37" s="266" t="s">
        <v>161</v>
      </c>
      <c r="D37" s="42" t="s">
        <v>213</v>
      </c>
      <c r="E37" s="263">
        <v>2</v>
      </c>
      <c r="F37" s="264">
        <v>0</v>
      </c>
      <c r="G37" s="263">
        <f t="shared" si="25"/>
        <v>2</v>
      </c>
      <c r="H37" s="6" t="s">
        <v>184</v>
      </c>
      <c r="I37" s="176">
        <v>0.14762500000000001</v>
      </c>
      <c r="J37" s="3">
        <f t="shared" si="26"/>
        <v>0.29525000000000001</v>
      </c>
      <c r="K37" s="175">
        <v>34.49</v>
      </c>
      <c r="L37" s="134">
        <f t="shared" si="27"/>
        <v>10.183172500000001</v>
      </c>
      <c r="M37" s="175">
        <v>55</v>
      </c>
      <c r="N37" s="137">
        <f t="shared" si="28"/>
        <v>110</v>
      </c>
      <c r="O37" s="265">
        <f t="shared" si="29"/>
        <v>120.1831725</v>
      </c>
      <c r="P37" s="129"/>
      <c r="Q37" s="64"/>
      <c r="R37" s="64"/>
      <c r="S37" s="64"/>
      <c r="T37" s="64"/>
      <c r="U37" s="64"/>
      <c r="V37" s="64"/>
      <c r="W37" s="64"/>
      <c r="X37" s="64"/>
      <c r="Y37" s="64"/>
      <c r="Z37" s="64"/>
      <c r="AA37" s="64"/>
      <c r="AB37" s="64"/>
      <c r="AC37" s="64"/>
      <c r="AD37" s="64"/>
      <c r="AE37" s="64"/>
      <c r="AF37" s="64"/>
      <c r="AG37" s="64"/>
      <c r="AH37" s="64"/>
      <c r="AI37" s="64"/>
      <c r="AJ37" s="64"/>
      <c r="AK37" s="64"/>
      <c r="AL37" s="64"/>
    </row>
    <row r="38" spans="1:38" s="120" customFormat="1" ht="47.25" x14ac:dyDescent="0.2">
      <c r="A38" s="125">
        <f t="shared" si="5"/>
        <v>18</v>
      </c>
      <c r="B38" s="266" t="s">
        <v>163</v>
      </c>
      <c r="C38" s="266" t="s">
        <v>161</v>
      </c>
      <c r="D38" s="42" t="s">
        <v>216</v>
      </c>
      <c r="E38" s="263">
        <v>1</v>
      </c>
      <c r="F38" s="264">
        <v>0</v>
      </c>
      <c r="G38" s="263">
        <f t="shared" ref="G38" si="35">E38+(E38*F38)</f>
        <v>1</v>
      </c>
      <c r="H38" s="6" t="s">
        <v>184</v>
      </c>
      <c r="I38" s="176">
        <v>0.15137500000000001</v>
      </c>
      <c r="J38" s="3">
        <f t="shared" ref="J38" si="36">I38*G38</f>
        <v>0.15137500000000001</v>
      </c>
      <c r="K38" s="175">
        <v>34.49</v>
      </c>
      <c r="L38" s="134">
        <f t="shared" ref="L38" si="37">K38*J38</f>
        <v>5.2209237500000008</v>
      </c>
      <c r="M38" s="175">
        <v>110</v>
      </c>
      <c r="N38" s="137">
        <f t="shared" ref="N38" si="38">M38*G38</f>
        <v>110</v>
      </c>
      <c r="O38" s="265">
        <f t="shared" ref="O38" si="39">L38+N38</f>
        <v>115.22092375</v>
      </c>
      <c r="P38" s="129"/>
      <c r="Q38" s="64"/>
      <c r="R38" s="64"/>
      <c r="S38" s="64"/>
      <c r="T38" s="64"/>
      <c r="U38" s="64"/>
      <c r="V38" s="64"/>
      <c r="W38" s="64"/>
      <c r="X38" s="64"/>
      <c r="Y38" s="64"/>
      <c r="Z38" s="64"/>
      <c r="AA38" s="64"/>
      <c r="AB38" s="64"/>
      <c r="AC38" s="64"/>
      <c r="AD38" s="64"/>
      <c r="AE38" s="64"/>
      <c r="AF38" s="64"/>
      <c r="AG38" s="64"/>
      <c r="AH38" s="64"/>
      <c r="AI38" s="64"/>
      <c r="AJ38" s="64"/>
      <c r="AK38" s="64"/>
      <c r="AL38" s="64"/>
    </row>
    <row r="39" spans="1:38" s="120" customFormat="1" ht="47.25" x14ac:dyDescent="0.2">
      <c r="A39" s="125">
        <f t="shared" si="5"/>
        <v>19</v>
      </c>
      <c r="B39" s="266" t="s">
        <v>163</v>
      </c>
      <c r="C39" s="266" t="s">
        <v>161</v>
      </c>
      <c r="D39" s="42" t="s">
        <v>214</v>
      </c>
      <c r="E39" s="263">
        <v>1</v>
      </c>
      <c r="F39" s="264">
        <v>0</v>
      </c>
      <c r="G39" s="263">
        <f t="shared" si="25"/>
        <v>1</v>
      </c>
      <c r="H39" s="6" t="s">
        <v>184</v>
      </c>
      <c r="I39" s="176">
        <v>0.15137500000000001</v>
      </c>
      <c r="J39" s="3">
        <f t="shared" si="26"/>
        <v>0.15137500000000001</v>
      </c>
      <c r="K39" s="175">
        <v>34.49</v>
      </c>
      <c r="L39" s="134">
        <f t="shared" si="27"/>
        <v>5.2209237500000008</v>
      </c>
      <c r="M39" s="175">
        <v>125</v>
      </c>
      <c r="N39" s="137">
        <f t="shared" si="28"/>
        <v>125</v>
      </c>
      <c r="O39" s="265">
        <f t="shared" si="29"/>
        <v>130.22092375</v>
      </c>
      <c r="P39" s="129"/>
      <c r="Q39" s="64"/>
      <c r="R39" s="64"/>
      <c r="S39" s="64"/>
      <c r="T39" s="64"/>
      <c r="U39" s="64"/>
      <c r="V39" s="64"/>
      <c r="W39" s="64"/>
      <c r="X39" s="64"/>
      <c r="Y39" s="64"/>
      <c r="Z39" s="64"/>
      <c r="AA39" s="64"/>
      <c r="AB39" s="64"/>
      <c r="AC39" s="64"/>
      <c r="AD39" s="64"/>
      <c r="AE39" s="64"/>
      <c r="AF39" s="64"/>
      <c r="AG39" s="64"/>
      <c r="AH39" s="64"/>
      <c r="AI39" s="64"/>
      <c r="AJ39" s="64"/>
      <c r="AK39" s="64"/>
      <c r="AL39" s="64"/>
    </row>
    <row r="40" spans="1:38" s="120" customFormat="1" x14ac:dyDescent="0.2">
      <c r="A40" s="125" t="str">
        <f t="shared" si="5"/>
        <v/>
      </c>
      <c r="B40" s="266"/>
      <c r="C40" s="266"/>
      <c r="D40" s="42"/>
      <c r="E40" s="263"/>
      <c r="F40" s="264"/>
      <c r="G40" s="263"/>
      <c r="H40" s="6"/>
      <c r="I40" s="64"/>
      <c r="J40" s="3"/>
      <c r="K40" s="134"/>
      <c r="L40" s="134"/>
      <c r="M40" s="64"/>
      <c r="N40" s="137"/>
      <c r="O40" s="265"/>
      <c r="P40" s="129"/>
      <c r="Q40" s="64"/>
      <c r="R40" s="64"/>
      <c r="S40" s="64"/>
      <c r="T40" s="64"/>
      <c r="U40" s="64"/>
      <c r="V40" s="64"/>
      <c r="W40" s="64"/>
      <c r="X40" s="64"/>
      <c r="Y40" s="64"/>
      <c r="Z40" s="64"/>
      <c r="AA40" s="64"/>
      <c r="AB40" s="64"/>
      <c r="AC40" s="64"/>
      <c r="AD40" s="64"/>
      <c r="AE40" s="64"/>
      <c r="AF40" s="64"/>
      <c r="AG40" s="64"/>
      <c r="AH40" s="64"/>
      <c r="AI40" s="64"/>
      <c r="AJ40" s="64"/>
      <c r="AK40" s="64"/>
      <c r="AL40" s="64"/>
    </row>
    <row r="41" spans="1:38" s="120" customFormat="1" ht="18" customHeight="1" x14ac:dyDescent="0.2">
      <c r="A41" s="125" t="str">
        <f t="shared" si="5"/>
        <v/>
      </c>
      <c r="B41" s="266"/>
      <c r="C41" s="266"/>
      <c r="D41" s="269" t="s">
        <v>123</v>
      </c>
      <c r="E41" s="263"/>
      <c r="F41" s="264"/>
      <c r="G41" s="263"/>
      <c r="H41" s="6"/>
      <c r="I41" s="64"/>
      <c r="J41" s="3"/>
      <c r="K41" s="134"/>
      <c r="L41" s="134"/>
      <c r="M41" s="64"/>
      <c r="N41" s="137"/>
      <c r="O41" s="265"/>
      <c r="P41" s="129"/>
      <c r="Q41" s="64"/>
      <c r="R41" s="64"/>
      <c r="S41" s="64"/>
      <c r="T41" s="64"/>
      <c r="U41" s="64"/>
      <c r="V41" s="64"/>
      <c r="W41" s="64"/>
      <c r="X41" s="64"/>
      <c r="Y41" s="64"/>
      <c r="Z41" s="64"/>
      <c r="AA41" s="64"/>
      <c r="AB41" s="64"/>
      <c r="AC41" s="64"/>
      <c r="AD41" s="64"/>
      <c r="AE41" s="64"/>
      <c r="AF41" s="64"/>
      <c r="AG41" s="64"/>
      <c r="AH41" s="64"/>
      <c r="AI41" s="64"/>
      <c r="AJ41" s="64"/>
      <c r="AK41" s="64"/>
      <c r="AL41" s="64"/>
    </row>
    <row r="42" spans="1:38" s="120" customFormat="1" x14ac:dyDescent="0.2">
      <c r="A42" s="125" t="str">
        <f t="shared" si="5"/>
        <v/>
      </c>
      <c r="B42" s="266"/>
      <c r="C42" s="266"/>
      <c r="D42" s="42"/>
      <c r="E42" s="263"/>
      <c r="F42" s="264"/>
      <c r="G42" s="263"/>
      <c r="H42" s="6"/>
      <c r="I42" s="64"/>
      <c r="J42" s="3"/>
      <c r="K42" s="134"/>
      <c r="L42" s="134"/>
      <c r="M42" s="64"/>
      <c r="N42" s="137"/>
      <c r="O42" s="265"/>
      <c r="P42" s="129"/>
      <c r="Q42" s="64"/>
      <c r="R42" s="64"/>
      <c r="S42" s="64"/>
      <c r="T42" s="64"/>
      <c r="U42" s="64"/>
      <c r="V42" s="64"/>
      <c r="W42" s="64"/>
      <c r="X42" s="64"/>
      <c r="Y42" s="64"/>
      <c r="Z42" s="64"/>
      <c r="AA42" s="64"/>
      <c r="AB42" s="64"/>
      <c r="AC42" s="64"/>
      <c r="AD42" s="64"/>
      <c r="AE42" s="64"/>
      <c r="AF42" s="64"/>
      <c r="AG42" s="64"/>
      <c r="AH42" s="64"/>
      <c r="AI42" s="64"/>
      <c r="AJ42" s="64"/>
      <c r="AK42" s="64"/>
      <c r="AL42" s="64"/>
    </row>
    <row r="43" spans="1:38" s="120" customFormat="1" ht="18" customHeight="1" x14ac:dyDescent="0.2">
      <c r="A43" s="125" t="str">
        <f t="shared" si="5"/>
        <v/>
      </c>
      <c r="B43" s="266"/>
      <c r="C43" s="266"/>
      <c r="D43" s="268" t="s">
        <v>217</v>
      </c>
      <c r="E43" s="263"/>
      <c r="F43" s="264"/>
      <c r="G43" s="263"/>
      <c r="H43" s="6"/>
      <c r="I43" s="64"/>
      <c r="J43" s="3"/>
      <c r="K43" s="134"/>
      <c r="L43" s="134"/>
      <c r="M43" s="64"/>
      <c r="N43" s="137"/>
      <c r="O43" s="265"/>
      <c r="P43" s="129"/>
      <c r="Q43" s="64"/>
      <c r="R43" s="64"/>
      <c r="S43" s="64"/>
      <c r="T43" s="64"/>
      <c r="U43" s="64"/>
      <c r="V43" s="64"/>
      <c r="W43" s="64"/>
      <c r="X43" s="64"/>
      <c r="Y43" s="64"/>
      <c r="Z43" s="64"/>
      <c r="AA43" s="64"/>
      <c r="AB43" s="64"/>
      <c r="AC43" s="64"/>
      <c r="AD43" s="64"/>
      <c r="AE43" s="64"/>
      <c r="AF43" s="64"/>
      <c r="AG43" s="64"/>
      <c r="AH43" s="64"/>
      <c r="AI43" s="64"/>
      <c r="AJ43" s="64"/>
      <c r="AK43" s="64"/>
      <c r="AL43" s="64"/>
    </row>
    <row r="44" spans="1:38" s="120" customFormat="1" ht="18" customHeight="1" x14ac:dyDescent="0.2">
      <c r="A44" s="125">
        <f t="shared" si="5"/>
        <v>20</v>
      </c>
      <c r="B44" s="266" t="s">
        <v>163</v>
      </c>
      <c r="C44" s="266" t="s">
        <v>161</v>
      </c>
      <c r="D44" s="42" t="s">
        <v>220</v>
      </c>
      <c r="E44" s="263">
        <v>265</v>
      </c>
      <c r="F44" s="264">
        <v>0.05</v>
      </c>
      <c r="G44" s="263">
        <f t="shared" ref="G44" si="40">E44+(E44*F44)</f>
        <v>278.25</v>
      </c>
      <c r="H44" s="6" t="s">
        <v>185</v>
      </c>
      <c r="I44" s="176">
        <v>8.1000000000000003E-2</v>
      </c>
      <c r="J44" s="3">
        <f t="shared" ref="J44" si="41">I44*G44</f>
        <v>22.538250000000001</v>
      </c>
      <c r="K44" s="175">
        <v>34.49</v>
      </c>
      <c r="L44" s="134">
        <f t="shared" ref="L44" si="42">K44*J44</f>
        <v>777.34424250000006</v>
      </c>
      <c r="M44" s="175">
        <v>1.95</v>
      </c>
      <c r="N44" s="137">
        <f t="shared" ref="N44" si="43">M44*G44</f>
        <v>542.58749999999998</v>
      </c>
      <c r="O44" s="265">
        <f t="shared" ref="O44" si="44">L44+N44</f>
        <v>1319.9317424999999</v>
      </c>
      <c r="P44" s="129"/>
      <c r="Q44" s="64"/>
      <c r="R44" s="64"/>
      <c r="S44" s="64"/>
      <c r="T44" s="64"/>
      <c r="U44" s="64"/>
      <c r="V44" s="64"/>
      <c r="W44" s="64"/>
      <c r="X44" s="64"/>
      <c r="Y44" s="64"/>
      <c r="Z44" s="64"/>
      <c r="AA44" s="64"/>
      <c r="AB44" s="64"/>
      <c r="AC44" s="64"/>
      <c r="AD44" s="64"/>
      <c r="AE44" s="64"/>
      <c r="AF44" s="64"/>
      <c r="AG44" s="64"/>
      <c r="AH44" s="64"/>
      <c r="AI44" s="64"/>
      <c r="AJ44" s="64"/>
      <c r="AK44" s="64"/>
      <c r="AL44" s="64"/>
    </row>
    <row r="45" spans="1:38" s="120" customFormat="1" x14ac:dyDescent="0.2">
      <c r="A45" s="125" t="str">
        <f t="shared" si="5"/>
        <v/>
      </c>
      <c r="B45" s="266"/>
      <c r="C45" s="266"/>
      <c r="D45" s="42"/>
      <c r="E45" s="263"/>
      <c r="F45" s="264"/>
      <c r="G45" s="263"/>
      <c r="H45" s="6"/>
      <c r="I45" s="64"/>
      <c r="J45" s="3"/>
      <c r="K45" s="134"/>
      <c r="L45" s="134"/>
      <c r="M45" s="64"/>
      <c r="N45" s="137"/>
      <c r="O45" s="265"/>
      <c r="P45" s="129"/>
      <c r="Q45" s="64"/>
      <c r="R45" s="64"/>
      <c r="S45" s="64"/>
      <c r="T45" s="64"/>
      <c r="U45" s="64"/>
      <c r="V45" s="64"/>
      <c r="W45" s="64"/>
      <c r="X45" s="64"/>
      <c r="Y45" s="64"/>
      <c r="Z45" s="64"/>
      <c r="AA45" s="64"/>
      <c r="AB45" s="64"/>
      <c r="AC45" s="64"/>
      <c r="AD45" s="64"/>
      <c r="AE45" s="64"/>
      <c r="AF45" s="64"/>
      <c r="AG45" s="64"/>
      <c r="AH45" s="64"/>
      <c r="AI45" s="64"/>
      <c r="AJ45" s="64"/>
      <c r="AK45" s="64"/>
      <c r="AL45" s="64"/>
    </row>
    <row r="46" spans="1:38" s="120" customFormat="1" ht="18" customHeight="1" x14ac:dyDescent="0.2">
      <c r="A46" s="125" t="str">
        <f t="shared" si="5"/>
        <v/>
      </c>
      <c r="B46" s="266"/>
      <c r="C46" s="266"/>
      <c r="D46" s="268" t="s">
        <v>218</v>
      </c>
      <c r="E46" s="263"/>
      <c r="F46" s="264"/>
      <c r="G46" s="263"/>
      <c r="H46" s="6"/>
      <c r="I46" s="64"/>
      <c r="J46" s="3"/>
      <c r="K46" s="134"/>
      <c r="L46" s="134"/>
      <c r="M46" s="64"/>
      <c r="N46" s="137"/>
      <c r="O46" s="265"/>
      <c r="P46" s="129"/>
      <c r="Q46" s="64"/>
      <c r="R46" s="64"/>
      <c r="S46" s="64"/>
      <c r="T46" s="64"/>
      <c r="U46" s="64"/>
      <c r="V46" s="64"/>
      <c r="W46" s="64"/>
      <c r="X46" s="64"/>
      <c r="Y46" s="64"/>
      <c r="Z46" s="64"/>
      <c r="AA46" s="64"/>
      <c r="AB46" s="64"/>
      <c r="AC46" s="64"/>
      <c r="AD46" s="64"/>
      <c r="AE46" s="64"/>
      <c r="AF46" s="64"/>
      <c r="AG46" s="64"/>
      <c r="AH46" s="64"/>
      <c r="AI46" s="64"/>
      <c r="AJ46" s="64"/>
      <c r="AK46" s="64"/>
      <c r="AL46" s="64"/>
    </row>
    <row r="47" spans="1:38" s="120" customFormat="1" ht="18" customHeight="1" x14ac:dyDescent="0.2">
      <c r="A47" s="125">
        <f t="shared" si="5"/>
        <v>21</v>
      </c>
      <c r="B47" s="266" t="s">
        <v>163</v>
      </c>
      <c r="C47" s="266" t="s">
        <v>161</v>
      </c>
      <c r="D47" s="42" t="s">
        <v>219</v>
      </c>
      <c r="E47" s="263">
        <v>385</v>
      </c>
      <c r="F47" s="264">
        <v>0.05</v>
      </c>
      <c r="G47" s="263">
        <f t="shared" ref="G47" si="45">E47+(E47*F47)</f>
        <v>404.25</v>
      </c>
      <c r="H47" s="6" t="s">
        <v>185</v>
      </c>
      <c r="I47" s="176">
        <v>1.35E-2</v>
      </c>
      <c r="J47" s="3">
        <f t="shared" ref="J47" si="46">I47*G47</f>
        <v>5.4573749999999999</v>
      </c>
      <c r="K47" s="175">
        <v>34.49</v>
      </c>
      <c r="L47" s="134">
        <f t="shared" ref="L47" si="47">K47*J47</f>
        <v>188.22486375</v>
      </c>
      <c r="M47" s="175">
        <v>1.28</v>
      </c>
      <c r="N47" s="137">
        <f t="shared" ref="N47" si="48">M47*G47</f>
        <v>517.44000000000005</v>
      </c>
      <c r="O47" s="265">
        <f t="shared" ref="O47" si="49">L47+N47</f>
        <v>705.66486374999999</v>
      </c>
      <c r="P47" s="129"/>
      <c r="Q47" s="64"/>
      <c r="R47" s="64"/>
      <c r="S47" s="64"/>
      <c r="T47" s="64"/>
      <c r="U47" s="64"/>
      <c r="V47" s="64"/>
      <c r="W47" s="64"/>
      <c r="X47" s="64"/>
      <c r="Y47" s="64"/>
      <c r="Z47" s="64"/>
      <c r="AA47" s="64"/>
      <c r="AB47" s="64"/>
      <c r="AC47" s="64"/>
      <c r="AD47" s="64"/>
      <c r="AE47" s="64"/>
      <c r="AF47" s="64"/>
      <c r="AG47" s="64"/>
      <c r="AH47" s="64"/>
      <c r="AI47" s="64"/>
      <c r="AJ47" s="64"/>
      <c r="AK47" s="64"/>
      <c r="AL47" s="64"/>
    </row>
    <row r="48" spans="1:38" s="120" customFormat="1" x14ac:dyDescent="0.2">
      <c r="A48" s="125" t="str">
        <f t="shared" si="5"/>
        <v/>
      </c>
      <c r="B48" s="266"/>
      <c r="C48" s="266"/>
      <c r="D48" s="42"/>
      <c r="E48" s="263"/>
      <c r="F48" s="264"/>
      <c r="G48" s="263"/>
      <c r="H48" s="6"/>
      <c r="I48" s="64"/>
      <c r="J48" s="3"/>
      <c r="K48" s="134"/>
      <c r="L48" s="134"/>
      <c r="M48" s="64"/>
      <c r="N48" s="137"/>
      <c r="O48" s="265"/>
      <c r="P48" s="129"/>
      <c r="Q48" s="64"/>
      <c r="R48" s="64"/>
      <c r="S48" s="64"/>
      <c r="T48" s="64"/>
      <c r="U48" s="64"/>
      <c r="V48" s="64"/>
      <c r="W48" s="64"/>
      <c r="X48" s="64"/>
      <c r="Y48" s="64"/>
      <c r="Z48" s="64"/>
      <c r="AA48" s="64"/>
      <c r="AB48" s="64"/>
      <c r="AC48" s="64"/>
      <c r="AD48" s="64"/>
      <c r="AE48" s="64"/>
      <c r="AF48" s="64"/>
      <c r="AG48" s="64"/>
      <c r="AH48" s="64"/>
      <c r="AI48" s="64"/>
      <c r="AJ48" s="64"/>
      <c r="AK48" s="64"/>
      <c r="AL48" s="64"/>
    </row>
    <row r="49" spans="1:38" s="120" customFormat="1" ht="18" customHeight="1" x14ac:dyDescent="0.2">
      <c r="A49" s="125" t="str">
        <f t="shared" si="5"/>
        <v/>
      </c>
      <c r="B49" s="266"/>
      <c r="C49" s="266"/>
      <c r="D49" s="268" t="s">
        <v>238</v>
      </c>
      <c r="E49" s="263"/>
      <c r="F49" s="264"/>
      <c r="G49" s="263"/>
      <c r="H49" s="6"/>
      <c r="I49" s="64"/>
      <c r="J49" s="3"/>
      <c r="K49" s="134"/>
      <c r="L49" s="134"/>
      <c r="M49" s="64"/>
      <c r="N49" s="137"/>
      <c r="O49" s="265"/>
      <c r="P49" s="129"/>
      <c r="Q49" s="64"/>
      <c r="R49" s="64"/>
      <c r="S49" s="64"/>
      <c r="T49" s="64"/>
      <c r="U49" s="64"/>
      <c r="V49" s="64"/>
      <c r="W49" s="64"/>
      <c r="X49" s="64"/>
      <c r="Y49" s="64"/>
      <c r="Z49" s="64"/>
      <c r="AA49" s="64"/>
      <c r="AB49" s="64"/>
      <c r="AC49" s="64"/>
      <c r="AD49" s="64"/>
      <c r="AE49" s="64"/>
      <c r="AF49" s="64"/>
      <c r="AG49" s="64"/>
      <c r="AH49" s="64"/>
      <c r="AI49" s="64"/>
      <c r="AJ49" s="64"/>
      <c r="AK49" s="64"/>
      <c r="AL49" s="64"/>
    </row>
    <row r="50" spans="1:38" s="120" customFormat="1" ht="47.25" x14ac:dyDescent="0.2">
      <c r="A50" s="125">
        <f t="shared" si="5"/>
        <v>22</v>
      </c>
      <c r="B50" s="266" t="s">
        <v>164</v>
      </c>
      <c r="C50" s="266" t="s">
        <v>161</v>
      </c>
      <c r="D50" s="42" t="s">
        <v>194</v>
      </c>
      <c r="E50" s="263">
        <v>19.8</v>
      </c>
      <c r="F50" s="264">
        <v>0.05</v>
      </c>
      <c r="G50" s="263">
        <f t="shared" ref="G50" si="50">E50+(E50*F50)</f>
        <v>20.79</v>
      </c>
      <c r="H50" s="6" t="s">
        <v>109</v>
      </c>
      <c r="I50" s="176">
        <v>1.6750000000000001E-2</v>
      </c>
      <c r="J50" s="3">
        <f t="shared" ref="J50" si="51">I50*G50</f>
        <v>0.3482325</v>
      </c>
      <c r="K50" s="175">
        <v>34.49</v>
      </c>
      <c r="L50" s="134">
        <f t="shared" ref="L50" si="52">K50*J50</f>
        <v>12.010538925000001</v>
      </c>
      <c r="M50" s="175">
        <v>2.5124999999999997</v>
      </c>
      <c r="N50" s="137">
        <f t="shared" ref="N50" si="53">M50*G50</f>
        <v>52.234874999999995</v>
      </c>
      <c r="O50" s="265">
        <f t="shared" ref="O50" si="54">L50+N50</f>
        <v>64.245413924999994</v>
      </c>
      <c r="P50" s="129"/>
      <c r="Q50" s="64"/>
      <c r="R50" s="64"/>
      <c r="S50" s="64"/>
      <c r="T50" s="64"/>
      <c r="U50" s="64"/>
      <c r="V50" s="64"/>
      <c r="W50" s="64"/>
      <c r="X50" s="64"/>
      <c r="Y50" s="64"/>
      <c r="Z50" s="64"/>
      <c r="AA50" s="64"/>
      <c r="AB50" s="64"/>
      <c r="AC50" s="64"/>
      <c r="AD50" s="64"/>
      <c r="AE50" s="64"/>
      <c r="AF50" s="64"/>
      <c r="AG50" s="64"/>
      <c r="AH50" s="64"/>
      <c r="AI50" s="64"/>
      <c r="AJ50" s="64"/>
      <c r="AK50" s="64"/>
      <c r="AL50" s="64"/>
    </row>
    <row r="51" spans="1:38" s="120" customFormat="1" ht="18" customHeight="1" x14ac:dyDescent="0.2">
      <c r="A51" s="125">
        <f t="shared" si="5"/>
        <v>23</v>
      </c>
      <c r="B51" s="266" t="s">
        <v>164</v>
      </c>
      <c r="C51" s="266" t="s">
        <v>161</v>
      </c>
      <c r="D51" s="42" t="s">
        <v>229</v>
      </c>
      <c r="E51" s="263">
        <v>33</v>
      </c>
      <c r="F51" s="264">
        <v>0.05</v>
      </c>
      <c r="G51" s="263">
        <f t="shared" ref="G51" si="55">E51+(E51*F51)</f>
        <v>34.65</v>
      </c>
      <c r="H51" s="6" t="s">
        <v>185</v>
      </c>
      <c r="I51" s="176">
        <v>0.23100000000000001</v>
      </c>
      <c r="J51" s="3">
        <f t="shared" ref="J51" si="56">I51*G51</f>
        <v>8.0041499999999992</v>
      </c>
      <c r="K51" s="175">
        <v>34.49</v>
      </c>
      <c r="L51" s="134">
        <f t="shared" ref="L51" si="57">K51*J51</f>
        <v>276.06313349999999</v>
      </c>
      <c r="M51" s="175">
        <v>6.55</v>
      </c>
      <c r="N51" s="137">
        <f t="shared" ref="N51" si="58">M51*G51</f>
        <v>226.95749999999998</v>
      </c>
      <c r="O51" s="265">
        <f t="shared" ref="O51" si="59">L51+N51</f>
        <v>503.02063349999997</v>
      </c>
      <c r="P51" s="129"/>
      <c r="Q51" s="64"/>
      <c r="R51" s="64"/>
      <c r="S51" s="64"/>
      <c r="T51" s="64"/>
      <c r="U51" s="64"/>
      <c r="V51" s="64"/>
      <c r="W51" s="64"/>
      <c r="X51" s="64"/>
      <c r="Y51" s="64"/>
      <c r="Z51" s="64"/>
      <c r="AA51" s="64"/>
      <c r="AB51" s="64"/>
      <c r="AC51" s="64"/>
      <c r="AD51" s="64"/>
      <c r="AE51" s="64"/>
      <c r="AF51" s="64"/>
      <c r="AG51" s="64"/>
      <c r="AH51" s="64"/>
      <c r="AI51" s="64"/>
      <c r="AJ51" s="64"/>
      <c r="AK51" s="64"/>
      <c r="AL51" s="64"/>
    </row>
    <row r="52" spans="1:38" s="120" customFormat="1" x14ac:dyDescent="0.2">
      <c r="A52" s="125" t="str">
        <f t="shared" si="5"/>
        <v/>
      </c>
      <c r="B52" s="266"/>
      <c r="C52" s="266"/>
      <c r="D52" s="42"/>
      <c r="E52" s="263"/>
      <c r="F52" s="264"/>
      <c r="G52" s="263"/>
      <c r="H52" s="6"/>
      <c r="I52" s="64"/>
      <c r="J52" s="3"/>
      <c r="K52" s="134"/>
      <c r="L52" s="134"/>
      <c r="M52" s="64"/>
      <c r="N52" s="137"/>
      <c r="O52" s="265"/>
      <c r="P52" s="129"/>
      <c r="Q52" s="64"/>
      <c r="R52" s="64"/>
      <c r="S52" s="64"/>
      <c r="T52" s="64"/>
      <c r="U52" s="64"/>
      <c r="V52" s="64"/>
      <c r="W52" s="64"/>
      <c r="X52" s="64"/>
      <c r="Y52" s="64"/>
      <c r="Z52" s="64"/>
      <c r="AA52" s="64"/>
      <c r="AB52" s="64"/>
      <c r="AC52" s="64"/>
      <c r="AD52" s="64"/>
      <c r="AE52" s="64"/>
      <c r="AF52" s="64"/>
      <c r="AG52" s="64"/>
      <c r="AH52" s="64"/>
      <c r="AI52" s="64"/>
      <c r="AJ52" s="64"/>
      <c r="AK52" s="64"/>
      <c r="AL52" s="64"/>
    </row>
    <row r="53" spans="1:38" s="120" customFormat="1" ht="18" customHeight="1" x14ac:dyDescent="0.2">
      <c r="A53" s="125" t="str">
        <f t="shared" si="5"/>
        <v/>
      </c>
      <c r="B53" s="266"/>
      <c r="C53" s="266"/>
      <c r="D53" s="269" t="s">
        <v>123</v>
      </c>
      <c r="E53" s="263"/>
      <c r="F53" s="264"/>
      <c r="G53" s="263"/>
      <c r="H53" s="6"/>
      <c r="I53" s="64"/>
      <c r="J53" s="3"/>
      <c r="K53" s="134"/>
      <c r="L53" s="134"/>
      <c r="M53" s="64"/>
      <c r="N53" s="137"/>
      <c r="O53" s="265"/>
      <c r="P53" s="129"/>
      <c r="Q53" s="64"/>
      <c r="R53" s="64"/>
      <c r="S53" s="64"/>
      <c r="T53" s="64"/>
      <c r="U53" s="64"/>
      <c r="V53" s="64"/>
      <c r="W53" s="64"/>
      <c r="X53" s="64"/>
      <c r="Y53" s="64"/>
      <c r="Z53" s="64"/>
      <c r="AA53" s="64"/>
      <c r="AB53" s="64"/>
      <c r="AC53" s="64"/>
      <c r="AD53" s="64"/>
      <c r="AE53" s="64"/>
      <c r="AF53" s="64"/>
      <c r="AG53" s="64"/>
      <c r="AH53" s="64"/>
      <c r="AI53" s="64"/>
      <c r="AJ53" s="64"/>
      <c r="AK53" s="64"/>
      <c r="AL53" s="64"/>
    </row>
    <row r="54" spans="1:38" s="120" customFormat="1" x14ac:dyDescent="0.2">
      <c r="A54" s="125" t="str">
        <f t="shared" si="5"/>
        <v/>
      </c>
      <c r="B54" s="266"/>
      <c r="C54" s="266"/>
      <c r="D54" s="42"/>
      <c r="E54" s="263"/>
      <c r="F54" s="264"/>
      <c r="G54" s="263"/>
      <c r="H54" s="6"/>
      <c r="I54" s="64"/>
      <c r="J54" s="3"/>
      <c r="K54" s="134"/>
      <c r="L54" s="134"/>
      <c r="M54" s="64"/>
      <c r="N54" s="137"/>
      <c r="O54" s="265"/>
      <c r="P54" s="129"/>
      <c r="Q54" s="64"/>
      <c r="R54" s="64"/>
      <c r="S54" s="64"/>
      <c r="T54" s="64"/>
      <c r="U54" s="64"/>
      <c r="V54" s="64"/>
      <c r="W54" s="64"/>
      <c r="X54" s="64"/>
      <c r="Y54" s="64"/>
      <c r="Z54" s="64"/>
      <c r="AA54" s="64"/>
      <c r="AB54" s="64"/>
      <c r="AC54" s="64"/>
      <c r="AD54" s="64"/>
      <c r="AE54" s="64"/>
      <c r="AF54" s="64"/>
      <c r="AG54" s="64"/>
      <c r="AH54" s="64"/>
      <c r="AI54" s="64"/>
      <c r="AJ54" s="64"/>
      <c r="AK54" s="64"/>
      <c r="AL54" s="64"/>
    </row>
    <row r="55" spans="1:38" s="120" customFormat="1" ht="18" customHeight="1" x14ac:dyDescent="0.2">
      <c r="A55" s="125" t="str">
        <f t="shared" si="5"/>
        <v/>
      </c>
      <c r="B55" s="266"/>
      <c r="C55" s="266"/>
      <c r="D55" s="268" t="s">
        <v>239</v>
      </c>
      <c r="E55" s="263"/>
      <c r="F55" s="264"/>
      <c r="G55" s="263"/>
      <c r="H55" s="6"/>
      <c r="I55" s="64"/>
      <c r="J55" s="3"/>
      <c r="K55" s="134"/>
      <c r="L55" s="134"/>
      <c r="M55" s="64"/>
      <c r="N55" s="137"/>
      <c r="O55" s="265"/>
      <c r="P55" s="129"/>
      <c r="Q55" s="64"/>
      <c r="R55" s="64"/>
      <c r="S55" s="64"/>
      <c r="T55" s="64"/>
      <c r="U55" s="64"/>
      <c r="V55" s="64"/>
      <c r="W55" s="64"/>
      <c r="X55" s="64"/>
      <c r="Y55" s="64"/>
      <c r="Z55" s="64"/>
      <c r="AA55" s="64"/>
      <c r="AB55" s="64"/>
      <c r="AC55" s="64"/>
      <c r="AD55" s="64"/>
      <c r="AE55" s="64"/>
      <c r="AF55" s="64"/>
      <c r="AG55" s="64"/>
      <c r="AH55" s="64"/>
      <c r="AI55" s="64"/>
      <c r="AJ55" s="64"/>
      <c r="AK55" s="64"/>
      <c r="AL55" s="64"/>
    </row>
    <row r="56" spans="1:38" s="120" customFormat="1" ht="47.25" x14ac:dyDescent="0.2">
      <c r="A56" s="125">
        <f t="shared" si="5"/>
        <v>24</v>
      </c>
      <c r="B56" s="266" t="s">
        <v>165</v>
      </c>
      <c r="C56" s="266" t="s">
        <v>161</v>
      </c>
      <c r="D56" s="42" t="s">
        <v>195</v>
      </c>
      <c r="E56" s="263">
        <v>185</v>
      </c>
      <c r="F56" s="264">
        <v>0.05</v>
      </c>
      <c r="G56" s="263">
        <f t="shared" ref="G56" si="60">E56+(E56*F56)</f>
        <v>194.25</v>
      </c>
      <c r="H56" s="6" t="s">
        <v>109</v>
      </c>
      <c r="I56" s="176">
        <v>1.5895000000000003E-2</v>
      </c>
      <c r="J56" s="3">
        <f t="shared" ref="J56" si="61">I56*G56</f>
        <v>3.0876037500000004</v>
      </c>
      <c r="K56" s="175">
        <v>34.49</v>
      </c>
      <c r="L56" s="134">
        <f t="shared" ref="L56" si="62">K56*J56</f>
        <v>106.49145333750002</v>
      </c>
      <c r="M56" s="175">
        <v>3.3250000000000002</v>
      </c>
      <c r="N56" s="137">
        <f t="shared" ref="N56" si="63">M56*G56</f>
        <v>645.88125000000002</v>
      </c>
      <c r="O56" s="265">
        <f t="shared" ref="O56" si="64">L56+N56</f>
        <v>752.37270333750007</v>
      </c>
      <c r="P56" s="129"/>
      <c r="Q56" s="64"/>
      <c r="R56" s="64"/>
      <c r="S56" s="64"/>
      <c r="T56" s="64"/>
      <c r="U56" s="64"/>
      <c r="V56" s="64"/>
      <c r="W56" s="64"/>
      <c r="X56" s="64"/>
      <c r="Y56" s="64"/>
      <c r="Z56" s="64"/>
      <c r="AA56" s="64"/>
      <c r="AB56" s="64"/>
      <c r="AC56" s="64"/>
      <c r="AD56" s="64"/>
      <c r="AE56" s="64"/>
      <c r="AF56" s="64"/>
      <c r="AG56" s="64"/>
      <c r="AH56" s="64"/>
      <c r="AI56" s="64"/>
      <c r="AJ56" s="64"/>
      <c r="AK56" s="64"/>
      <c r="AL56" s="64"/>
    </row>
    <row r="57" spans="1:38" s="120" customFormat="1" ht="47.25" x14ac:dyDescent="0.2">
      <c r="A57" s="125">
        <f t="shared" si="5"/>
        <v>25</v>
      </c>
      <c r="B57" s="266" t="s">
        <v>165</v>
      </c>
      <c r="C57" s="266" t="s">
        <v>161</v>
      </c>
      <c r="D57" s="42" t="s">
        <v>225</v>
      </c>
      <c r="E57" s="263">
        <v>24.5</v>
      </c>
      <c r="F57" s="264">
        <v>0.05</v>
      </c>
      <c r="G57" s="263">
        <f t="shared" ref="G57" si="65">E57+(E57*F57)</f>
        <v>25.725000000000001</v>
      </c>
      <c r="H57" s="6" t="s">
        <v>185</v>
      </c>
      <c r="I57" s="176">
        <v>8.2500000000000004E-2</v>
      </c>
      <c r="J57" s="3">
        <f t="shared" ref="J57" si="66">I57*G57</f>
        <v>2.1223125</v>
      </c>
      <c r="K57" s="175">
        <v>34.49</v>
      </c>
      <c r="L57" s="134">
        <f t="shared" ref="L57" si="67">K57*J57</f>
        <v>73.198558125000005</v>
      </c>
      <c r="M57" s="175">
        <v>1.85</v>
      </c>
      <c r="N57" s="137">
        <f t="shared" ref="N57" si="68">M57*G57</f>
        <v>47.591250000000002</v>
      </c>
      <c r="O57" s="265">
        <f t="shared" ref="O57" si="69">L57+N57</f>
        <v>120.78980812500001</v>
      </c>
      <c r="P57" s="129"/>
      <c r="Q57" s="64"/>
      <c r="R57" s="64"/>
      <c r="S57" s="64"/>
      <c r="T57" s="64"/>
      <c r="U57" s="64"/>
      <c r="V57" s="64"/>
      <c r="W57" s="64"/>
      <c r="X57" s="64"/>
      <c r="Y57" s="64"/>
      <c r="Z57" s="64"/>
      <c r="AA57" s="64"/>
      <c r="AB57" s="64"/>
      <c r="AC57" s="64"/>
      <c r="AD57" s="64"/>
      <c r="AE57" s="64"/>
      <c r="AF57" s="64"/>
      <c r="AG57" s="64"/>
      <c r="AH57" s="64"/>
      <c r="AI57" s="64"/>
      <c r="AJ57" s="64"/>
      <c r="AK57" s="64"/>
      <c r="AL57" s="64"/>
    </row>
    <row r="58" spans="1:38" s="120" customFormat="1" x14ac:dyDescent="0.2">
      <c r="A58" s="125" t="str">
        <f t="shared" si="5"/>
        <v/>
      </c>
      <c r="B58" s="266"/>
      <c r="C58" s="266"/>
      <c r="D58" s="42"/>
      <c r="E58" s="263"/>
      <c r="F58" s="264"/>
      <c r="G58" s="263"/>
      <c r="H58" s="6"/>
      <c r="I58" s="64"/>
      <c r="J58" s="3"/>
      <c r="K58" s="175"/>
      <c r="L58" s="134"/>
      <c r="M58" s="64"/>
      <c r="N58" s="137"/>
      <c r="O58" s="265"/>
      <c r="P58" s="129"/>
      <c r="Q58" s="64"/>
      <c r="R58" s="64"/>
      <c r="S58" s="64"/>
      <c r="T58" s="64"/>
      <c r="U58" s="64"/>
      <c r="V58" s="64"/>
      <c r="W58" s="64"/>
      <c r="X58" s="64"/>
      <c r="Y58" s="64"/>
      <c r="Z58" s="64"/>
      <c r="AA58" s="64"/>
      <c r="AB58" s="64"/>
      <c r="AC58" s="64"/>
      <c r="AD58" s="64"/>
      <c r="AE58" s="64"/>
      <c r="AF58" s="64"/>
      <c r="AG58" s="64"/>
      <c r="AH58" s="64"/>
      <c r="AI58" s="64"/>
      <c r="AJ58" s="64"/>
      <c r="AK58" s="64"/>
      <c r="AL58" s="64"/>
    </row>
    <row r="59" spans="1:38" s="120" customFormat="1" ht="18" customHeight="1" x14ac:dyDescent="0.2">
      <c r="A59" s="125" t="str">
        <f t="shared" si="5"/>
        <v/>
      </c>
      <c r="B59" s="266"/>
      <c r="C59" s="266"/>
      <c r="D59" s="268" t="s">
        <v>240</v>
      </c>
      <c r="E59" s="263"/>
      <c r="F59" s="264"/>
      <c r="G59" s="263"/>
      <c r="H59" s="6"/>
      <c r="I59" s="64"/>
      <c r="J59" s="3"/>
      <c r="K59" s="175"/>
      <c r="L59" s="134"/>
      <c r="M59" s="64"/>
      <c r="N59" s="137"/>
      <c r="O59" s="265"/>
      <c r="P59" s="129"/>
      <c r="Q59" s="64"/>
      <c r="R59" s="64"/>
      <c r="S59" s="64"/>
      <c r="T59" s="64"/>
      <c r="U59" s="64"/>
      <c r="V59" s="64"/>
      <c r="W59" s="64"/>
      <c r="X59" s="64"/>
      <c r="Y59" s="64"/>
      <c r="Z59" s="64"/>
      <c r="AA59" s="64"/>
      <c r="AB59" s="64"/>
      <c r="AC59" s="64"/>
      <c r="AD59" s="64"/>
      <c r="AE59" s="64"/>
      <c r="AF59" s="64"/>
      <c r="AG59" s="64"/>
      <c r="AH59" s="64"/>
      <c r="AI59" s="64"/>
      <c r="AJ59" s="64"/>
      <c r="AK59" s="64"/>
      <c r="AL59" s="64"/>
    </row>
    <row r="60" spans="1:38" s="120" customFormat="1" ht="47.25" x14ac:dyDescent="0.2">
      <c r="A60" s="125">
        <f t="shared" si="5"/>
        <v>26</v>
      </c>
      <c r="B60" s="266" t="s">
        <v>166</v>
      </c>
      <c r="C60" s="266" t="s">
        <v>161</v>
      </c>
      <c r="D60" s="42" t="s">
        <v>196</v>
      </c>
      <c r="E60" s="263">
        <v>2150</v>
      </c>
      <c r="F60" s="264">
        <v>0.05</v>
      </c>
      <c r="G60" s="263">
        <f t="shared" ref="G60" si="70">E60+(E60*F60)</f>
        <v>2257.5</v>
      </c>
      <c r="H60" s="6" t="s">
        <v>109</v>
      </c>
      <c r="I60" s="176">
        <v>1.18E-2</v>
      </c>
      <c r="J60" s="3">
        <f t="shared" ref="J60" si="71">I60*G60</f>
        <v>26.638500000000001</v>
      </c>
      <c r="K60" s="175">
        <v>34.49</v>
      </c>
      <c r="L60" s="134">
        <f t="shared" ref="L60" si="72">K60*J60</f>
        <v>918.76186500000006</v>
      </c>
      <c r="M60" s="175">
        <v>2.15</v>
      </c>
      <c r="N60" s="137">
        <f t="shared" ref="N60" si="73">M60*G60</f>
        <v>4853.625</v>
      </c>
      <c r="O60" s="265">
        <f t="shared" ref="O60" si="74">L60+N60</f>
        <v>5772.3868650000004</v>
      </c>
      <c r="P60" s="129"/>
      <c r="Q60" s="64"/>
      <c r="R60" s="64"/>
      <c r="S60" s="64"/>
      <c r="T60" s="64"/>
      <c r="U60" s="64"/>
      <c r="V60" s="64"/>
      <c r="W60" s="64"/>
      <c r="X60" s="64"/>
      <c r="Y60" s="64"/>
      <c r="Z60" s="64"/>
      <c r="AA60" s="64"/>
      <c r="AB60" s="64"/>
      <c r="AC60" s="64"/>
      <c r="AD60" s="64"/>
      <c r="AE60" s="64"/>
      <c r="AF60" s="64"/>
      <c r="AG60" s="64"/>
      <c r="AH60" s="64"/>
      <c r="AI60" s="64"/>
      <c r="AJ60" s="64"/>
      <c r="AK60" s="64"/>
      <c r="AL60" s="64"/>
    </row>
    <row r="61" spans="1:38" s="120" customFormat="1" x14ac:dyDescent="0.2">
      <c r="A61" s="125" t="str">
        <f t="shared" si="5"/>
        <v/>
      </c>
      <c r="B61" s="266"/>
      <c r="C61" s="266"/>
      <c r="D61" s="42"/>
      <c r="E61" s="263"/>
      <c r="F61" s="264"/>
      <c r="G61" s="263"/>
      <c r="H61" s="6"/>
      <c r="I61" s="64"/>
      <c r="J61" s="3"/>
      <c r="K61" s="175"/>
      <c r="L61" s="134"/>
      <c r="M61" s="64"/>
      <c r="N61" s="137"/>
      <c r="O61" s="265"/>
      <c r="P61" s="129"/>
      <c r="Q61" s="64"/>
      <c r="R61" s="64"/>
      <c r="S61" s="64"/>
      <c r="T61" s="64"/>
      <c r="U61" s="64"/>
      <c r="V61" s="64"/>
      <c r="W61" s="64"/>
      <c r="X61" s="64"/>
      <c r="Y61" s="64"/>
      <c r="Z61" s="64"/>
      <c r="AA61" s="64"/>
      <c r="AB61" s="64"/>
      <c r="AC61" s="64"/>
      <c r="AD61" s="64"/>
      <c r="AE61" s="64"/>
      <c r="AF61" s="64"/>
      <c r="AG61" s="64"/>
      <c r="AH61" s="64"/>
      <c r="AI61" s="64"/>
      <c r="AJ61" s="64"/>
      <c r="AK61" s="64"/>
      <c r="AL61" s="64"/>
    </row>
    <row r="62" spans="1:38" s="120" customFormat="1" ht="18" customHeight="1" x14ac:dyDescent="0.2">
      <c r="A62" s="125" t="str">
        <f t="shared" si="5"/>
        <v/>
      </c>
      <c r="B62" s="266"/>
      <c r="C62" s="266"/>
      <c r="D62" s="268" t="s">
        <v>241</v>
      </c>
      <c r="E62" s="263"/>
      <c r="F62" s="264"/>
      <c r="G62" s="263"/>
      <c r="H62" s="6"/>
      <c r="I62" s="64"/>
      <c r="J62" s="3"/>
      <c r="K62" s="175"/>
      <c r="L62" s="134"/>
      <c r="M62" s="64"/>
      <c r="N62" s="137"/>
      <c r="O62" s="265"/>
      <c r="P62" s="129"/>
      <c r="Q62" s="64"/>
      <c r="R62" s="64"/>
      <c r="S62" s="64"/>
      <c r="T62" s="64"/>
      <c r="U62" s="64"/>
      <c r="V62" s="64"/>
      <c r="W62" s="64"/>
      <c r="X62" s="64"/>
      <c r="Y62" s="64"/>
      <c r="Z62" s="64"/>
      <c r="AA62" s="64"/>
      <c r="AB62" s="64"/>
      <c r="AC62" s="64"/>
      <c r="AD62" s="64"/>
      <c r="AE62" s="64"/>
      <c r="AF62" s="64"/>
      <c r="AG62" s="64"/>
      <c r="AH62" s="64"/>
      <c r="AI62" s="64"/>
      <c r="AJ62" s="64"/>
      <c r="AK62" s="64"/>
      <c r="AL62" s="64"/>
    </row>
    <row r="63" spans="1:38" s="120" customFormat="1" ht="47.25" x14ac:dyDescent="0.2">
      <c r="A63" s="125">
        <f t="shared" si="5"/>
        <v>27</v>
      </c>
      <c r="B63" s="266" t="s">
        <v>167</v>
      </c>
      <c r="C63" s="266" t="s">
        <v>161</v>
      </c>
      <c r="D63" s="42" t="s">
        <v>248</v>
      </c>
      <c r="E63" s="263">
        <v>2830</v>
      </c>
      <c r="F63" s="264">
        <v>0.05</v>
      </c>
      <c r="G63" s="263">
        <f t="shared" ref="G63" si="75">E63+(E63*F63)</f>
        <v>2971.5</v>
      </c>
      <c r="H63" s="6" t="s">
        <v>109</v>
      </c>
      <c r="I63" s="176">
        <v>0.1318</v>
      </c>
      <c r="J63" s="3">
        <f t="shared" ref="J63" si="76">I63*G63</f>
        <v>391.64370000000002</v>
      </c>
      <c r="K63" s="175">
        <v>34.49</v>
      </c>
      <c r="L63" s="134">
        <f t="shared" ref="L63" si="77">K63*J63</f>
        <v>13507.791213000002</v>
      </c>
      <c r="M63" s="175">
        <v>1.1499999999999999</v>
      </c>
      <c r="N63" s="137">
        <f t="shared" ref="N63" si="78">M63*G63</f>
        <v>3417.2249999999999</v>
      </c>
      <c r="O63" s="265">
        <f t="shared" ref="O63" si="79">L63+N63</f>
        <v>16925.016213000003</v>
      </c>
      <c r="P63" s="129"/>
      <c r="Q63" s="64"/>
      <c r="R63" s="64"/>
      <c r="S63" s="64"/>
      <c r="T63" s="64"/>
      <c r="U63" s="64"/>
      <c r="V63" s="64"/>
      <c r="W63" s="64"/>
      <c r="X63" s="64"/>
      <c r="Y63" s="64"/>
      <c r="Z63" s="64"/>
      <c r="AA63" s="64"/>
      <c r="AB63" s="64"/>
      <c r="AC63" s="64"/>
      <c r="AD63" s="64"/>
      <c r="AE63" s="64"/>
      <c r="AF63" s="64"/>
      <c r="AG63" s="64"/>
      <c r="AH63" s="64"/>
      <c r="AI63" s="64"/>
      <c r="AJ63" s="64"/>
      <c r="AK63" s="64"/>
      <c r="AL63" s="64"/>
    </row>
    <row r="64" spans="1:38" s="120" customFormat="1" x14ac:dyDescent="0.2">
      <c r="A64" s="125" t="str">
        <f t="shared" si="5"/>
        <v/>
      </c>
      <c r="B64" s="266"/>
      <c r="C64" s="266"/>
      <c r="D64" s="269"/>
      <c r="E64" s="263"/>
      <c r="F64" s="264"/>
      <c r="G64" s="263"/>
      <c r="H64" s="6"/>
      <c r="I64" s="64"/>
      <c r="J64" s="3"/>
      <c r="K64" s="134"/>
      <c r="L64" s="134"/>
      <c r="M64" s="64"/>
      <c r="N64" s="137"/>
      <c r="O64" s="265"/>
      <c r="P64" s="129"/>
      <c r="Q64" s="64"/>
      <c r="R64" s="64"/>
      <c r="S64" s="64"/>
      <c r="T64" s="64"/>
      <c r="U64" s="64"/>
      <c r="V64" s="64"/>
      <c r="W64" s="64"/>
      <c r="X64" s="64"/>
      <c r="Y64" s="64"/>
      <c r="Z64" s="64"/>
      <c r="AA64" s="64"/>
      <c r="AB64" s="64"/>
      <c r="AC64" s="64"/>
      <c r="AD64" s="64"/>
      <c r="AE64" s="64"/>
      <c r="AF64" s="64"/>
      <c r="AG64" s="64"/>
      <c r="AH64" s="64"/>
      <c r="AI64" s="64"/>
      <c r="AJ64" s="64"/>
      <c r="AK64" s="64"/>
      <c r="AL64" s="64"/>
    </row>
    <row r="65" spans="1:38" s="120" customFormat="1" ht="18" customHeight="1" x14ac:dyDescent="0.2">
      <c r="A65" s="125" t="str">
        <f t="shared" si="5"/>
        <v/>
      </c>
      <c r="B65" s="266"/>
      <c r="C65" s="266"/>
      <c r="D65" s="268" t="s">
        <v>242</v>
      </c>
      <c r="E65" s="263"/>
      <c r="F65" s="264"/>
      <c r="G65" s="263"/>
      <c r="H65" s="6"/>
      <c r="I65" s="64"/>
      <c r="J65" s="3"/>
      <c r="K65" s="134"/>
      <c r="L65" s="134"/>
      <c r="M65" s="64"/>
      <c r="N65" s="137"/>
      <c r="O65" s="265"/>
      <c r="P65" s="129"/>
      <c r="Q65" s="64"/>
      <c r="R65" s="64"/>
      <c r="S65" s="64"/>
      <c r="T65" s="64"/>
      <c r="U65" s="64"/>
      <c r="V65" s="64"/>
      <c r="W65" s="64"/>
      <c r="X65" s="64"/>
      <c r="Y65" s="64"/>
      <c r="Z65" s="64"/>
      <c r="AA65" s="64"/>
      <c r="AB65" s="64"/>
      <c r="AC65" s="64"/>
      <c r="AD65" s="64"/>
      <c r="AE65" s="64"/>
      <c r="AF65" s="64"/>
      <c r="AG65" s="64"/>
      <c r="AH65" s="64"/>
      <c r="AI65" s="64"/>
      <c r="AJ65" s="64"/>
      <c r="AK65" s="64"/>
      <c r="AL65" s="64"/>
    </row>
    <row r="66" spans="1:38" s="120" customFormat="1" ht="31.5" x14ac:dyDescent="0.2">
      <c r="A66" s="125">
        <f t="shared" si="5"/>
        <v>28</v>
      </c>
      <c r="B66" s="266" t="s">
        <v>168</v>
      </c>
      <c r="C66" s="266" t="s">
        <v>161</v>
      </c>
      <c r="D66" s="42" t="s">
        <v>197</v>
      </c>
      <c r="E66" s="263">
        <v>7</v>
      </c>
      <c r="F66" s="264">
        <v>0</v>
      </c>
      <c r="G66" s="263">
        <f t="shared" ref="G66:G81" si="80">E66+(E66*F66)</f>
        <v>7</v>
      </c>
      <c r="H66" s="6" t="s">
        <v>184</v>
      </c>
      <c r="I66" s="176">
        <v>5.3124999999999999E-2</v>
      </c>
      <c r="J66" s="3">
        <f t="shared" ref="J66:J81" si="81">I66*G66</f>
        <v>0.37187500000000001</v>
      </c>
      <c r="K66" s="175">
        <v>34.49</v>
      </c>
      <c r="L66" s="134">
        <f t="shared" ref="L66:L81" si="82">K66*J66</f>
        <v>12.825968750000001</v>
      </c>
      <c r="M66" s="175">
        <v>1.2625</v>
      </c>
      <c r="N66" s="137">
        <f t="shared" ref="N66:N81" si="83">M66*G66</f>
        <v>8.8375000000000004</v>
      </c>
      <c r="O66" s="265">
        <f t="shared" ref="O66:O81" si="84">L66+N66</f>
        <v>21.66346875</v>
      </c>
      <c r="P66" s="129"/>
      <c r="Q66" s="64"/>
      <c r="R66" s="64"/>
      <c r="S66" s="64"/>
      <c r="T66" s="64"/>
      <c r="U66" s="64"/>
      <c r="V66" s="64"/>
      <c r="W66" s="64"/>
      <c r="X66" s="64"/>
      <c r="Y66" s="64"/>
      <c r="Z66" s="64"/>
      <c r="AA66" s="64"/>
      <c r="AB66" s="64"/>
      <c r="AC66" s="64"/>
      <c r="AD66" s="64"/>
      <c r="AE66" s="64"/>
      <c r="AF66" s="64"/>
      <c r="AG66" s="64"/>
      <c r="AH66" s="64"/>
      <c r="AI66" s="64"/>
      <c r="AJ66" s="64"/>
      <c r="AK66" s="64"/>
      <c r="AL66" s="64"/>
    </row>
    <row r="67" spans="1:38" s="120" customFormat="1" ht="31.5" x14ac:dyDescent="0.2">
      <c r="A67" s="125">
        <f t="shared" si="5"/>
        <v>29</v>
      </c>
      <c r="B67" s="266" t="s">
        <v>168</v>
      </c>
      <c r="C67" s="266" t="s">
        <v>161</v>
      </c>
      <c r="D67" s="42" t="s">
        <v>198</v>
      </c>
      <c r="E67" s="263">
        <v>8</v>
      </c>
      <c r="F67" s="264">
        <v>0</v>
      </c>
      <c r="G67" s="263">
        <f t="shared" ref="G67:G75" si="85">E67+(E67*F67)</f>
        <v>8</v>
      </c>
      <c r="H67" s="6" t="s">
        <v>184</v>
      </c>
      <c r="I67" s="176">
        <v>5.3124999999999999E-2</v>
      </c>
      <c r="J67" s="3">
        <f t="shared" ref="J67:J75" si="86">I67*G67</f>
        <v>0.42499999999999999</v>
      </c>
      <c r="K67" s="175">
        <v>34.49</v>
      </c>
      <c r="L67" s="134">
        <f t="shared" ref="L67:L75" si="87">K67*J67</f>
        <v>14.658250000000001</v>
      </c>
      <c r="M67" s="175">
        <v>1.2625</v>
      </c>
      <c r="N67" s="137">
        <f t="shared" ref="N67:N75" si="88">M67*G67</f>
        <v>10.1</v>
      </c>
      <c r="O67" s="265">
        <f t="shared" ref="O67:O75" si="89">L67+N67</f>
        <v>24.75825</v>
      </c>
      <c r="P67" s="129"/>
      <c r="Q67" s="64"/>
      <c r="R67" s="64"/>
      <c r="S67" s="64"/>
      <c r="T67" s="64"/>
      <c r="U67" s="64"/>
      <c r="V67" s="64"/>
      <c r="W67" s="64"/>
      <c r="X67" s="64"/>
      <c r="Y67" s="64"/>
      <c r="Z67" s="64"/>
      <c r="AA67" s="64"/>
      <c r="AB67" s="64"/>
      <c r="AC67" s="64"/>
      <c r="AD67" s="64"/>
      <c r="AE67" s="64"/>
      <c r="AF67" s="64"/>
      <c r="AG67" s="64"/>
      <c r="AH67" s="64"/>
      <c r="AI67" s="64"/>
      <c r="AJ67" s="64"/>
      <c r="AK67" s="64"/>
      <c r="AL67" s="64"/>
    </row>
    <row r="68" spans="1:38" s="120" customFormat="1" ht="31.5" x14ac:dyDescent="0.2">
      <c r="A68" s="125">
        <f t="shared" si="5"/>
        <v>30</v>
      </c>
      <c r="B68" s="266" t="s">
        <v>168</v>
      </c>
      <c r="C68" s="266" t="s">
        <v>161</v>
      </c>
      <c r="D68" s="42" t="s">
        <v>199</v>
      </c>
      <c r="E68" s="263">
        <v>2</v>
      </c>
      <c r="F68" s="264">
        <v>0</v>
      </c>
      <c r="G68" s="263">
        <f t="shared" si="85"/>
        <v>2</v>
      </c>
      <c r="H68" s="6" t="s">
        <v>184</v>
      </c>
      <c r="I68" s="176">
        <v>5.3124999999999999E-2</v>
      </c>
      <c r="J68" s="3">
        <f t="shared" si="86"/>
        <v>0.10625</v>
      </c>
      <c r="K68" s="175">
        <v>34.49</v>
      </c>
      <c r="L68" s="134">
        <f t="shared" si="87"/>
        <v>3.6645625000000002</v>
      </c>
      <c r="M68" s="175">
        <v>1.2625</v>
      </c>
      <c r="N68" s="137">
        <f t="shared" si="88"/>
        <v>2.5249999999999999</v>
      </c>
      <c r="O68" s="265">
        <f t="shared" si="89"/>
        <v>6.1895625000000001</v>
      </c>
      <c r="P68" s="129"/>
      <c r="Q68" s="64"/>
      <c r="R68" s="64"/>
      <c r="S68" s="64"/>
      <c r="T68" s="64"/>
      <c r="U68" s="64"/>
      <c r="V68" s="64"/>
      <c r="W68" s="64"/>
      <c r="X68" s="64"/>
      <c r="Y68" s="64"/>
      <c r="Z68" s="64"/>
      <c r="AA68" s="64"/>
      <c r="AB68" s="64"/>
      <c r="AC68" s="64"/>
      <c r="AD68" s="64"/>
      <c r="AE68" s="64"/>
      <c r="AF68" s="64"/>
      <c r="AG68" s="64"/>
      <c r="AH68" s="64"/>
      <c r="AI68" s="64"/>
      <c r="AJ68" s="64"/>
      <c r="AK68" s="64"/>
      <c r="AL68" s="64"/>
    </row>
    <row r="69" spans="1:38" s="120" customFormat="1" ht="31.5" x14ac:dyDescent="0.2">
      <c r="A69" s="125">
        <f t="shared" si="5"/>
        <v>31</v>
      </c>
      <c r="B69" s="266" t="s">
        <v>168</v>
      </c>
      <c r="C69" s="266" t="s">
        <v>161</v>
      </c>
      <c r="D69" s="42" t="s">
        <v>200</v>
      </c>
      <c r="E69" s="263">
        <v>2</v>
      </c>
      <c r="F69" s="264">
        <v>0</v>
      </c>
      <c r="G69" s="263">
        <f t="shared" si="85"/>
        <v>2</v>
      </c>
      <c r="H69" s="6" t="s">
        <v>184</v>
      </c>
      <c r="I69" s="176">
        <v>5.3124999999999999E-2</v>
      </c>
      <c r="J69" s="3">
        <f t="shared" si="86"/>
        <v>0.10625</v>
      </c>
      <c r="K69" s="175">
        <v>34.49</v>
      </c>
      <c r="L69" s="134">
        <f t="shared" si="87"/>
        <v>3.6645625000000002</v>
      </c>
      <c r="M69" s="175">
        <v>1.2625</v>
      </c>
      <c r="N69" s="137">
        <f t="shared" si="88"/>
        <v>2.5249999999999999</v>
      </c>
      <c r="O69" s="265">
        <f t="shared" si="89"/>
        <v>6.1895625000000001</v>
      </c>
      <c r="P69" s="129"/>
      <c r="Q69" s="64"/>
      <c r="R69" s="64"/>
      <c r="S69" s="64"/>
      <c r="T69" s="64"/>
      <c r="U69" s="64"/>
      <c r="V69" s="64"/>
      <c r="W69" s="64"/>
      <c r="X69" s="64"/>
      <c r="Y69" s="64"/>
      <c r="Z69" s="64"/>
      <c r="AA69" s="64"/>
      <c r="AB69" s="64"/>
      <c r="AC69" s="64"/>
      <c r="AD69" s="64"/>
      <c r="AE69" s="64"/>
      <c r="AF69" s="64"/>
      <c r="AG69" s="64"/>
      <c r="AH69" s="64"/>
      <c r="AI69" s="64"/>
      <c r="AJ69" s="64"/>
      <c r="AK69" s="64"/>
      <c r="AL69" s="64"/>
    </row>
    <row r="70" spans="1:38" s="120" customFormat="1" ht="31.5" x14ac:dyDescent="0.2">
      <c r="A70" s="125">
        <f t="shared" si="5"/>
        <v>32</v>
      </c>
      <c r="B70" s="266" t="s">
        <v>168</v>
      </c>
      <c r="C70" s="266" t="s">
        <v>161</v>
      </c>
      <c r="D70" s="42" t="s">
        <v>201</v>
      </c>
      <c r="E70" s="263">
        <v>1</v>
      </c>
      <c r="F70" s="264">
        <v>0</v>
      </c>
      <c r="G70" s="263">
        <f t="shared" si="85"/>
        <v>1</v>
      </c>
      <c r="H70" s="6" t="s">
        <v>184</v>
      </c>
      <c r="I70" s="176">
        <v>5.3124999999999999E-2</v>
      </c>
      <c r="J70" s="3">
        <f t="shared" si="86"/>
        <v>5.3124999999999999E-2</v>
      </c>
      <c r="K70" s="175">
        <v>34.49</v>
      </c>
      <c r="L70" s="134">
        <f t="shared" si="87"/>
        <v>1.8322812500000001</v>
      </c>
      <c r="M70" s="175">
        <v>1.2625</v>
      </c>
      <c r="N70" s="137">
        <f t="shared" si="88"/>
        <v>1.2625</v>
      </c>
      <c r="O70" s="265">
        <f t="shared" si="89"/>
        <v>3.09478125</v>
      </c>
      <c r="P70" s="129"/>
      <c r="Q70" s="64"/>
      <c r="R70" s="64"/>
      <c r="S70" s="64"/>
      <c r="T70" s="64"/>
      <c r="U70" s="64"/>
      <c r="V70" s="64"/>
      <c r="W70" s="64"/>
      <c r="X70" s="64"/>
      <c r="Y70" s="64"/>
      <c r="Z70" s="64"/>
      <c r="AA70" s="64"/>
      <c r="AB70" s="64"/>
      <c r="AC70" s="64"/>
      <c r="AD70" s="64"/>
      <c r="AE70" s="64"/>
      <c r="AF70" s="64"/>
      <c r="AG70" s="64"/>
      <c r="AH70" s="64"/>
      <c r="AI70" s="64"/>
      <c r="AJ70" s="64"/>
      <c r="AK70" s="64"/>
      <c r="AL70" s="64"/>
    </row>
    <row r="71" spans="1:38" s="120" customFormat="1" ht="31.5" x14ac:dyDescent="0.2">
      <c r="A71" s="125">
        <f t="shared" si="5"/>
        <v>33</v>
      </c>
      <c r="B71" s="266" t="s">
        <v>168</v>
      </c>
      <c r="C71" s="266" t="s">
        <v>161</v>
      </c>
      <c r="D71" s="42" t="s">
        <v>202</v>
      </c>
      <c r="E71" s="263">
        <v>1</v>
      </c>
      <c r="F71" s="264">
        <v>0</v>
      </c>
      <c r="G71" s="263">
        <f t="shared" si="85"/>
        <v>1</v>
      </c>
      <c r="H71" s="6" t="s">
        <v>184</v>
      </c>
      <c r="I71" s="176">
        <v>5.3124999999999999E-2</v>
      </c>
      <c r="J71" s="3">
        <f t="shared" si="86"/>
        <v>5.3124999999999999E-2</v>
      </c>
      <c r="K71" s="175">
        <v>34.49</v>
      </c>
      <c r="L71" s="134">
        <f t="shared" si="87"/>
        <v>1.8322812500000001</v>
      </c>
      <c r="M71" s="175">
        <v>1.2625</v>
      </c>
      <c r="N71" s="137">
        <f t="shared" si="88"/>
        <v>1.2625</v>
      </c>
      <c r="O71" s="265">
        <f t="shared" si="89"/>
        <v>3.09478125</v>
      </c>
      <c r="P71" s="129"/>
      <c r="Q71" s="64"/>
      <c r="R71" s="64"/>
      <c r="S71" s="64"/>
      <c r="T71" s="64"/>
      <c r="U71" s="64"/>
      <c r="V71" s="64"/>
      <c r="W71" s="64"/>
      <c r="X71" s="64"/>
      <c r="Y71" s="64"/>
      <c r="Z71" s="64"/>
      <c r="AA71" s="64"/>
      <c r="AB71" s="64"/>
      <c r="AC71" s="64"/>
      <c r="AD71" s="64"/>
      <c r="AE71" s="64"/>
      <c r="AF71" s="64"/>
      <c r="AG71" s="64"/>
      <c r="AH71" s="64"/>
      <c r="AI71" s="64"/>
      <c r="AJ71" s="64"/>
      <c r="AK71" s="64"/>
      <c r="AL71" s="64"/>
    </row>
    <row r="72" spans="1:38" s="120" customFormat="1" ht="31.5" x14ac:dyDescent="0.2">
      <c r="A72" s="125">
        <f t="shared" si="5"/>
        <v>34</v>
      </c>
      <c r="B72" s="266" t="s">
        <v>168</v>
      </c>
      <c r="C72" s="266" t="s">
        <v>161</v>
      </c>
      <c r="D72" s="42" t="s">
        <v>203</v>
      </c>
      <c r="E72" s="263">
        <v>2</v>
      </c>
      <c r="F72" s="264">
        <v>0</v>
      </c>
      <c r="G72" s="263">
        <f t="shared" si="85"/>
        <v>2</v>
      </c>
      <c r="H72" s="6" t="s">
        <v>184</v>
      </c>
      <c r="I72" s="176">
        <v>5.3124999999999999E-2</v>
      </c>
      <c r="J72" s="3">
        <f t="shared" si="86"/>
        <v>0.10625</v>
      </c>
      <c r="K72" s="175">
        <v>34.49</v>
      </c>
      <c r="L72" s="134">
        <f t="shared" si="87"/>
        <v>3.6645625000000002</v>
      </c>
      <c r="M72" s="175">
        <v>1.2625</v>
      </c>
      <c r="N72" s="137">
        <f t="shared" si="88"/>
        <v>2.5249999999999999</v>
      </c>
      <c r="O72" s="265">
        <f t="shared" si="89"/>
        <v>6.1895625000000001</v>
      </c>
      <c r="P72" s="129"/>
      <c r="Q72" s="64"/>
      <c r="R72" s="64"/>
      <c r="S72" s="64"/>
      <c r="T72" s="64"/>
      <c r="U72" s="64"/>
      <c r="V72" s="64"/>
      <c r="W72" s="64"/>
      <c r="X72" s="64"/>
      <c r="Y72" s="64"/>
      <c r="Z72" s="64"/>
      <c r="AA72" s="64"/>
      <c r="AB72" s="64"/>
      <c r="AC72" s="64"/>
      <c r="AD72" s="64"/>
      <c r="AE72" s="64"/>
      <c r="AF72" s="64"/>
      <c r="AG72" s="64"/>
      <c r="AH72" s="64"/>
      <c r="AI72" s="64"/>
      <c r="AJ72" s="64"/>
      <c r="AK72" s="64"/>
      <c r="AL72" s="64"/>
    </row>
    <row r="73" spans="1:38" s="120" customFormat="1" ht="31.5" x14ac:dyDescent="0.2">
      <c r="A73" s="125">
        <f t="shared" si="5"/>
        <v>35</v>
      </c>
      <c r="B73" s="266" t="s">
        <v>168</v>
      </c>
      <c r="C73" s="266" t="s">
        <v>161</v>
      </c>
      <c r="D73" s="42" t="s">
        <v>204</v>
      </c>
      <c r="E73" s="263">
        <v>1</v>
      </c>
      <c r="F73" s="264">
        <v>0</v>
      </c>
      <c r="G73" s="263">
        <f t="shared" si="85"/>
        <v>1</v>
      </c>
      <c r="H73" s="6" t="s">
        <v>184</v>
      </c>
      <c r="I73" s="176">
        <v>5.3124999999999999E-2</v>
      </c>
      <c r="J73" s="3">
        <f t="shared" si="86"/>
        <v>5.3124999999999999E-2</v>
      </c>
      <c r="K73" s="175">
        <v>34.49</v>
      </c>
      <c r="L73" s="134">
        <f t="shared" si="87"/>
        <v>1.8322812500000001</v>
      </c>
      <c r="M73" s="175">
        <v>1.2625</v>
      </c>
      <c r="N73" s="137">
        <f t="shared" si="88"/>
        <v>1.2625</v>
      </c>
      <c r="O73" s="265">
        <f t="shared" si="89"/>
        <v>3.09478125</v>
      </c>
      <c r="P73" s="129"/>
      <c r="Q73" s="64"/>
      <c r="R73" s="64"/>
      <c r="S73" s="64"/>
      <c r="T73" s="64"/>
      <c r="U73" s="64"/>
      <c r="V73" s="64"/>
      <c r="W73" s="64"/>
      <c r="X73" s="64"/>
      <c r="Y73" s="64"/>
      <c r="Z73" s="64"/>
      <c r="AA73" s="64"/>
      <c r="AB73" s="64"/>
      <c r="AC73" s="64"/>
      <c r="AD73" s="64"/>
      <c r="AE73" s="64"/>
      <c r="AF73" s="64"/>
      <c r="AG73" s="64"/>
      <c r="AH73" s="64"/>
      <c r="AI73" s="64"/>
      <c r="AJ73" s="64"/>
      <c r="AK73" s="64"/>
      <c r="AL73" s="64"/>
    </row>
    <row r="74" spans="1:38" s="120" customFormat="1" ht="31.5" x14ac:dyDescent="0.2">
      <c r="A74" s="125">
        <f t="shared" si="5"/>
        <v>36</v>
      </c>
      <c r="B74" s="266" t="s">
        <v>168</v>
      </c>
      <c r="C74" s="266" t="s">
        <v>161</v>
      </c>
      <c r="D74" s="42" t="s">
        <v>205</v>
      </c>
      <c r="E74" s="263">
        <v>2</v>
      </c>
      <c r="F74" s="264">
        <v>0</v>
      </c>
      <c r="G74" s="263">
        <f t="shared" si="85"/>
        <v>2</v>
      </c>
      <c r="H74" s="6" t="s">
        <v>184</v>
      </c>
      <c r="I74" s="176">
        <v>5.3124999999999999E-2</v>
      </c>
      <c r="J74" s="3">
        <f t="shared" si="86"/>
        <v>0.10625</v>
      </c>
      <c r="K74" s="175">
        <v>34.49</v>
      </c>
      <c r="L74" s="134">
        <f t="shared" si="87"/>
        <v>3.6645625000000002</v>
      </c>
      <c r="M74" s="175">
        <v>1.2625</v>
      </c>
      <c r="N74" s="137">
        <f t="shared" si="88"/>
        <v>2.5249999999999999</v>
      </c>
      <c r="O74" s="265">
        <f t="shared" si="89"/>
        <v>6.1895625000000001</v>
      </c>
      <c r="P74" s="129"/>
      <c r="Q74" s="64"/>
      <c r="R74" s="64"/>
      <c r="S74" s="64"/>
      <c r="T74" s="64"/>
      <c r="U74" s="64"/>
      <c r="V74" s="64"/>
      <c r="W74" s="64"/>
      <c r="X74" s="64"/>
      <c r="Y74" s="64"/>
      <c r="Z74" s="64"/>
      <c r="AA74" s="64"/>
      <c r="AB74" s="64"/>
      <c r="AC74" s="64"/>
      <c r="AD74" s="64"/>
      <c r="AE74" s="64"/>
      <c r="AF74" s="64"/>
      <c r="AG74" s="64"/>
      <c r="AH74" s="64"/>
      <c r="AI74" s="64"/>
      <c r="AJ74" s="64"/>
      <c r="AK74" s="64"/>
      <c r="AL74" s="64"/>
    </row>
    <row r="75" spans="1:38" s="120" customFormat="1" ht="31.5" x14ac:dyDescent="0.2">
      <c r="A75" s="125">
        <f t="shared" si="5"/>
        <v>37</v>
      </c>
      <c r="B75" s="266" t="s">
        <v>168</v>
      </c>
      <c r="C75" s="266" t="s">
        <v>161</v>
      </c>
      <c r="D75" s="42" t="s">
        <v>206</v>
      </c>
      <c r="E75" s="263">
        <v>1</v>
      </c>
      <c r="F75" s="264">
        <v>0</v>
      </c>
      <c r="G75" s="263">
        <f t="shared" si="85"/>
        <v>1</v>
      </c>
      <c r="H75" s="6" t="s">
        <v>184</v>
      </c>
      <c r="I75" s="176">
        <v>5.3124999999999999E-2</v>
      </c>
      <c r="J75" s="3">
        <f t="shared" si="86"/>
        <v>5.3124999999999999E-2</v>
      </c>
      <c r="K75" s="175">
        <v>34.49</v>
      </c>
      <c r="L75" s="134">
        <f t="shared" si="87"/>
        <v>1.8322812500000001</v>
      </c>
      <c r="M75" s="175">
        <v>1.2625</v>
      </c>
      <c r="N75" s="137">
        <f t="shared" si="88"/>
        <v>1.2625</v>
      </c>
      <c r="O75" s="265">
        <f t="shared" si="89"/>
        <v>3.09478125</v>
      </c>
      <c r="P75" s="129"/>
      <c r="Q75" s="64"/>
      <c r="R75" s="64"/>
      <c r="S75" s="64"/>
      <c r="T75" s="64"/>
      <c r="U75" s="64"/>
      <c r="V75" s="64"/>
      <c r="W75" s="64"/>
      <c r="X75" s="64"/>
      <c r="Y75" s="64"/>
      <c r="Z75" s="64"/>
      <c r="AA75" s="64"/>
      <c r="AB75" s="64"/>
      <c r="AC75" s="64"/>
      <c r="AD75" s="64"/>
      <c r="AE75" s="64"/>
      <c r="AF75" s="64"/>
      <c r="AG75" s="64"/>
      <c r="AH75" s="64"/>
      <c r="AI75" s="64"/>
      <c r="AJ75" s="64"/>
      <c r="AK75" s="64"/>
      <c r="AL75" s="64"/>
    </row>
    <row r="76" spans="1:38" s="120" customFormat="1" ht="18" customHeight="1" x14ac:dyDescent="0.2">
      <c r="A76" s="125">
        <f t="shared" si="5"/>
        <v>38</v>
      </c>
      <c r="B76" s="266" t="s">
        <v>222</v>
      </c>
      <c r="C76" s="266" t="s">
        <v>223</v>
      </c>
      <c r="D76" s="42" t="s">
        <v>224</v>
      </c>
      <c r="E76" s="263">
        <v>2</v>
      </c>
      <c r="F76" s="264">
        <v>0</v>
      </c>
      <c r="G76" s="263">
        <f t="shared" ref="G76" si="90">E76+(E76*F76)</f>
        <v>2</v>
      </c>
      <c r="H76" s="6" t="s">
        <v>184</v>
      </c>
      <c r="I76" s="176">
        <v>0.13250000000000001</v>
      </c>
      <c r="J76" s="3">
        <f t="shared" ref="J76" si="91">I76*G76</f>
        <v>0.26500000000000001</v>
      </c>
      <c r="K76" s="175">
        <v>34.49</v>
      </c>
      <c r="L76" s="134">
        <f t="shared" ref="L76" si="92">K76*J76</f>
        <v>9.1398500000000009</v>
      </c>
      <c r="M76" s="175">
        <v>18.25</v>
      </c>
      <c r="N76" s="137">
        <f t="shared" ref="N76" si="93">M76*G76</f>
        <v>36.5</v>
      </c>
      <c r="O76" s="265">
        <f t="shared" ref="O76" si="94">L76+N76</f>
        <v>45.639850000000003</v>
      </c>
      <c r="P76" s="129"/>
      <c r="Q76" s="64"/>
      <c r="R76" s="64"/>
      <c r="S76" s="64"/>
      <c r="T76" s="64"/>
      <c r="U76" s="64"/>
      <c r="V76" s="64"/>
      <c r="W76" s="64"/>
      <c r="X76" s="64"/>
      <c r="Y76" s="64"/>
      <c r="Z76" s="64"/>
      <c r="AA76" s="64"/>
      <c r="AB76" s="64"/>
      <c r="AC76" s="64"/>
      <c r="AD76" s="64"/>
      <c r="AE76" s="64"/>
      <c r="AF76" s="64"/>
      <c r="AG76" s="64"/>
      <c r="AH76" s="64"/>
      <c r="AI76" s="64"/>
      <c r="AJ76" s="64"/>
      <c r="AK76" s="64"/>
      <c r="AL76" s="64"/>
    </row>
    <row r="77" spans="1:38" s="120" customFormat="1" x14ac:dyDescent="0.2">
      <c r="A77" s="125" t="str">
        <f t="shared" ref="A77:A100" si="95">IF(H77&lt;&gt;"",1+MAX(A66:A76),"")</f>
        <v/>
      </c>
      <c r="B77" s="266"/>
      <c r="C77" s="266"/>
      <c r="D77" s="42"/>
      <c r="E77" s="263"/>
      <c r="F77" s="264"/>
      <c r="G77" s="263"/>
      <c r="H77" s="6"/>
      <c r="I77" s="64"/>
      <c r="J77" s="3"/>
      <c r="K77" s="175"/>
      <c r="L77" s="134"/>
      <c r="M77" s="64"/>
      <c r="N77" s="137"/>
      <c r="O77" s="265"/>
      <c r="P77" s="129"/>
      <c r="Q77" s="64"/>
      <c r="R77" s="64"/>
      <c r="S77" s="64"/>
      <c r="T77" s="64"/>
      <c r="U77" s="64"/>
      <c r="V77" s="64"/>
      <c r="W77" s="64"/>
      <c r="X77" s="64"/>
      <c r="Y77" s="64"/>
      <c r="Z77" s="64"/>
      <c r="AA77" s="64"/>
      <c r="AB77" s="64"/>
      <c r="AC77" s="64"/>
      <c r="AD77" s="64"/>
      <c r="AE77" s="64"/>
      <c r="AF77" s="64"/>
      <c r="AG77" s="64"/>
      <c r="AH77" s="64"/>
      <c r="AI77" s="64"/>
      <c r="AJ77" s="64"/>
      <c r="AK77" s="64"/>
      <c r="AL77" s="64"/>
    </row>
    <row r="78" spans="1:38" s="120" customFormat="1" ht="18" customHeight="1" x14ac:dyDescent="0.2">
      <c r="A78" s="125" t="str">
        <f t="shared" si="95"/>
        <v/>
      </c>
      <c r="B78" s="266"/>
      <c r="C78" s="266"/>
      <c r="D78" s="268" t="s">
        <v>208</v>
      </c>
      <c r="E78" s="263"/>
      <c r="F78" s="264"/>
      <c r="G78" s="263"/>
      <c r="H78" s="6"/>
      <c r="I78" s="64"/>
      <c r="J78" s="3"/>
      <c r="K78" s="134"/>
      <c r="L78" s="134"/>
      <c r="M78" s="64"/>
      <c r="N78" s="137"/>
      <c r="O78" s="265"/>
      <c r="P78" s="129"/>
      <c r="Q78" s="64"/>
      <c r="R78" s="64"/>
      <c r="S78" s="64"/>
      <c r="T78" s="64"/>
      <c r="U78" s="64"/>
      <c r="V78" s="64"/>
      <c r="W78" s="64"/>
      <c r="X78" s="64"/>
      <c r="Y78" s="64"/>
      <c r="Z78" s="64"/>
      <c r="AA78" s="64"/>
      <c r="AB78" s="64"/>
      <c r="AC78" s="64"/>
      <c r="AD78" s="64"/>
      <c r="AE78" s="64"/>
      <c r="AF78" s="64"/>
      <c r="AG78" s="64"/>
      <c r="AH78" s="64"/>
      <c r="AI78" s="64"/>
      <c r="AJ78" s="64"/>
      <c r="AK78" s="64"/>
      <c r="AL78" s="64"/>
    </row>
    <row r="79" spans="1:38" s="120" customFormat="1" ht="18" customHeight="1" x14ac:dyDescent="0.2">
      <c r="A79" s="125">
        <f t="shared" si="95"/>
        <v>39</v>
      </c>
      <c r="B79" s="266" t="s">
        <v>169</v>
      </c>
      <c r="C79" s="266" t="s">
        <v>170</v>
      </c>
      <c r="D79" s="42" t="s">
        <v>221</v>
      </c>
      <c r="E79" s="263">
        <v>1</v>
      </c>
      <c r="F79" s="264">
        <v>0</v>
      </c>
      <c r="G79" s="263">
        <f t="shared" si="80"/>
        <v>1</v>
      </c>
      <c r="H79" s="6" t="s">
        <v>184</v>
      </c>
      <c r="I79" s="176">
        <v>0.13250000000000001</v>
      </c>
      <c r="J79" s="3">
        <f t="shared" si="81"/>
        <v>0.13250000000000001</v>
      </c>
      <c r="K79" s="175">
        <v>34.49</v>
      </c>
      <c r="L79" s="134">
        <f t="shared" si="82"/>
        <v>4.5699250000000005</v>
      </c>
      <c r="M79" s="175">
        <v>15.28</v>
      </c>
      <c r="N79" s="137">
        <f t="shared" si="83"/>
        <v>15.28</v>
      </c>
      <c r="O79" s="265">
        <f t="shared" si="84"/>
        <v>19.849924999999999</v>
      </c>
      <c r="P79" s="129"/>
      <c r="Q79" s="64"/>
      <c r="R79" s="64"/>
      <c r="S79" s="64"/>
      <c r="T79" s="64"/>
      <c r="U79" s="64"/>
      <c r="V79" s="64"/>
      <c r="W79" s="64"/>
      <c r="X79" s="64"/>
      <c r="Y79" s="64"/>
      <c r="Z79" s="64"/>
      <c r="AA79" s="64"/>
      <c r="AB79" s="64"/>
      <c r="AC79" s="64"/>
      <c r="AD79" s="64"/>
      <c r="AE79" s="64"/>
      <c r="AF79" s="64"/>
      <c r="AG79" s="64"/>
      <c r="AH79" s="64"/>
      <c r="AI79" s="64"/>
      <c r="AJ79" s="64"/>
      <c r="AK79" s="64"/>
      <c r="AL79" s="64"/>
    </row>
    <row r="80" spans="1:38" s="120" customFormat="1" ht="18" customHeight="1" x14ac:dyDescent="0.2">
      <c r="A80" s="125">
        <f t="shared" si="95"/>
        <v>40</v>
      </c>
      <c r="B80" s="266" t="s">
        <v>171</v>
      </c>
      <c r="C80" s="266" t="s">
        <v>172</v>
      </c>
      <c r="D80" s="42" t="s">
        <v>207</v>
      </c>
      <c r="E80" s="263">
        <v>2</v>
      </c>
      <c r="F80" s="264">
        <v>0.05</v>
      </c>
      <c r="G80" s="263">
        <f>E80+(E80*F80)</f>
        <v>2.1</v>
      </c>
      <c r="H80" s="6" t="s">
        <v>109</v>
      </c>
      <c r="I80" s="176">
        <v>0.1108</v>
      </c>
      <c r="J80" s="3">
        <f t="shared" si="81"/>
        <v>0.23268</v>
      </c>
      <c r="K80" s="175">
        <v>34.49</v>
      </c>
      <c r="L80" s="134">
        <f t="shared" si="82"/>
        <v>8.0251332000000009</v>
      </c>
      <c r="M80" s="175">
        <v>1.1499999999999999</v>
      </c>
      <c r="N80" s="137">
        <f t="shared" si="83"/>
        <v>2.415</v>
      </c>
      <c r="O80" s="265">
        <f t="shared" si="84"/>
        <v>10.440133200000002</v>
      </c>
      <c r="P80" s="129"/>
      <c r="Q80" s="64"/>
      <c r="R80" s="64"/>
      <c r="S80" s="64"/>
      <c r="T80" s="64"/>
      <c r="U80" s="64"/>
      <c r="V80" s="64"/>
      <c r="W80" s="64"/>
      <c r="X80" s="64"/>
      <c r="Y80" s="64"/>
      <c r="Z80" s="64"/>
      <c r="AA80" s="64"/>
      <c r="AB80" s="64"/>
      <c r="AC80" s="64"/>
      <c r="AD80" s="64"/>
      <c r="AE80" s="64"/>
      <c r="AF80" s="64"/>
      <c r="AG80" s="64"/>
      <c r="AH80" s="64"/>
      <c r="AI80" s="64"/>
      <c r="AJ80" s="64"/>
      <c r="AK80" s="64"/>
      <c r="AL80" s="64"/>
    </row>
    <row r="81" spans="1:38" s="120" customFormat="1" ht="18" customHeight="1" x14ac:dyDescent="0.2">
      <c r="A81" s="125">
        <f t="shared" si="95"/>
        <v>41</v>
      </c>
      <c r="B81" s="266" t="s">
        <v>173</v>
      </c>
      <c r="C81" s="266" t="s">
        <v>174</v>
      </c>
      <c r="D81" s="42" t="s">
        <v>235</v>
      </c>
      <c r="E81" s="263">
        <v>235</v>
      </c>
      <c r="F81" s="264">
        <v>0.05</v>
      </c>
      <c r="G81" s="263">
        <f t="shared" si="80"/>
        <v>246.75</v>
      </c>
      <c r="H81" s="6" t="s">
        <v>185</v>
      </c>
      <c r="I81" s="176">
        <v>2.6775000000000004E-2</v>
      </c>
      <c r="J81" s="3">
        <f t="shared" si="81"/>
        <v>6.6067312500000011</v>
      </c>
      <c r="K81" s="175">
        <v>34.49</v>
      </c>
      <c r="L81" s="134">
        <f t="shared" si="82"/>
        <v>227.86616081250006</v>
      </c>
      <c r="M81" s="175">
        <v>0.76249999999999996</v>
      </c>
      <c r="N81" s="137">
        <f t="shared" si="83"/>
        <v>188.14687499999999</v>
      </c>
      <c r="O81" s="265">
        <f t="shared" si="84"/>
        <v>416.01303581250005</v>
      </c>
      <c r="P81" s="129"/>
      <c r="Q81" s="64"/>
      <c r="R81" s="64"/>
      <c r="S81" s="64"/>
      <c r="T81" s="64"/>
      <c r="U81" s="64"/>
      <c r="V81" s="64"/>
      <c r="W81" s="64"/>
      <c r="X81" s="64"/>
      <c r="Y81" s="64"/>
      <c r="Z81" s="64"/>
      <c r="AA81" s="64"/>
      <c r="AB81" s="64"/>
      <c r="AC81" s="64"/>
      <c r="AD81" s="64"/>
      <c r="AE81" s="64"/>
      <c r="AF81" s="64"/>
      <c r="AG81" s="64"/>
      <c r="AH81" s="64"/>
      <c r="AI81" s="64"/>
      <c r="AJ81" s="64"/>
      <c r="AK81" s="64"/>
      <c r="AL81" s="64"/>
    </row>
    <row r="82" spans="1:38" s="120" customFormat="1" ht="16.5" thickBot="1" x14ac:dyDescent="0.25">
      <c r="A82" s="125" t="str">
        <f t="shared" si="95"/>
        <v/>
      </c>
      <c r="B82" s="6"/>
      <c r="C82" s="6"/>
      <c r="D82" s="42" t="s">
        <v>122</v>
      </c>
      <c r="E82" s="263"/>
      <c r="F82" s="264"/>
      <c r="G82" s="263"/>
      <c r="H82" s="6"/>
      <c r="I82" s="134"/>
      <c r="J82" s="3"/>
      <c r="K82" s="134"/>
      <c r="L82" s="134"/>
      <c r="M82" s="134"/>
      <c r="N82" s="137"/>
      <c r="O82" s="265"/>
      <c r="P82" s="129"/>
      <c r="Q82" s="64"/>
      <c r="R82" s="64"/>
      <c r="S82" s="64"/>
      <c r="T82" s="64"/>
      <c r="U82" s="64"/>
      <c r="V82" s="64"/>
      <c r="W82" s="64"/>
      <c r="X82" s="64"/>
      <c r="Y82" s="64"/>
      <c r="Z82" s="64"/>
      <c r="AA82" s="64"/>
      <c r="AB82" s="64"/>
      <c r="AC82" s="64"/>
      <c r="AD82" s="64"/>
      <c r="AE82" s="64"/>
      <c r="AF82" s="64"/>
      <c r="AG82" s="64"/>
      <c r="AH82" s="64"/>
      <c r="AI82" s="64"/>
      <c r="AJ82" s="64"/>
      <c r="AK82" s="64"/>
      <c r="AL82" s="64"/>
    </row>
    <row r="83" spans="1:38" s="120" customFormat="1" x14ac:dyDescent="0.2">
      <c r="A83" s="121" t="str">
        <f t="shared" si="95"/>
        <v/>
      </c>
      <c r="B83" s="266"/>
      <c r="C83" s="266"/>
      <c r="D83" s="140" t="s">
        <v>17</v>
      </c>
      <c r="E83" s="141"/>
      <c r="F83" s="142"/>
      <c r="G83" s="141"/>
      <c r="H83" s="143"/>
      <c r="I83" s="168"/>
      <c r="J83" s="168"/>
      <c r="K83" s="169"/>
      <c r="L83" s="144"/>
      <c r="M83" s="144"/>
      <c r="N83" s="145"/>
      <c r="O83" s="147"/>
      <c r="P83" s="148">
        <f>SUM(O15:O82)</f>
        <v>96707.242203981281</v>
      </c>
      <c r="Q83" s="64"/>
      <c r="R83" s="64"/>
      <c r="S83" s="64"/>
      <c r="T83" s="64"/>
      <c r="U83" s="64"/>
      <c r="V83" s="64"/>
      <c r="W83" s="64"/>
      <c r="X83" s="64"/>
      <c r="Y83" s="64"/>
      <c r="Z83" s="64"/>
      <c r="AA83" s="64"/>
      <c r="AB83" s="64"/>
      <c r="AC83" s="64"/>
      <c r="AD83" s="64"/>
      <c r="AE83" s="64"/>
      <c r="AF83" s="64"/>
      <c r="AG83" s="64"/>
      <c r="AH83" s="64"/>
      <c r="AI83" s="64"/>
      <c r="AJ83" s="64"/>
      <c r="AK83" s="64"/>
      <c r="AL83" s="64"/>
    </row>
    <row r="84" spans="1:38" s="120" customFormat="1" x14ac:dyDescent="0.2">
      <c r="A84" s="123" t="str">
        <f t="shared" si="95"/>
        <v/>
      </c>
      <c r="B84" s="124"/>
      <c r="C84" s="167">
        <v>320000</v>
      </c>
      <c r="D84" s="122" t="s">
        <v>125</v>
      </c>
      <c r="E84" s="130"/>
      <c r="F84" s="132"/>
      <c r="G84" s="130"/>
      <c r="H84" s="124"/>
      <c r="I84" s="124"/>
      <c r="J84" s="124"/>
      <c r="K84" s="124"/>
      <c r="L84" s="133" t="str">
        <f>IF(H84&lt;&gt;"",0.4*N84,"")</f>
        <v/>
      </c>
      <c r="M84" s="133" t="str">
        <f>IF(H84&lt;&gt;"",N84-L84,"")</f>
        <v/>
      </c>
      <c r="N84" s="136"/>
      <c r="O84" s="146"/>
      <c r="P84" s="128"/>
      <c r="Q84" s="64"/>
      <c r="R84" s="64"/>
      <c r="S84" s="64"/>
      <c r="T84" s="64"/>
      <c r="U84" s="64"/>
      <c r="V84" s="64"/>
      <c r="W84" s="64"/>
      <c r="X84" s="64"/>
      <c r="Y84" s="64"/>
      <c r="Z84" s="64"/>
      <c r="AA84" s="64"/>
      <c r="AB84" s="64"/>
      <c r="AC84" s="64"/>
      <c r="AD84" s="64"/>
      <c r="AE84" s="64"/>
      <c r="AF84" s="64"/>
      <c r="AG84" s="64"/>
      <c r="AH84" s="64"/>
      <c r="AI84" s="64"/>
      <c r="AJ84" s="64"/>
      <c r="AK84" s="64"/>
      <c r="AL84" s="64"/>
    </row>
    <row r="85" spans="1:38" s="120" customFormat="1" x14ac:dyDescent="0.2">
      <c r="A85" s="125" t="str">
        <f t="shared" si="95"/>
        <v/>
      </c>
      <c r="B85" s="266"/>
      <c r="C85" s="6"/>
      <c r="D85" s="270"/>
      <c r="E85" s="271"/>
      <c r="F85" s="264"/>
      <c r="G85" s="263"/>
      <c r="H85" s="6"/>
      <c r="I85" s="6"/>
      <c r="J85" s="6"/>
      <c r="K85" s="6"/>
      <c r="L85" s="134"/>
      <c r="M85" s="134"/>
      <c r="N85" s="137"/>
      <c r="O85" s="265"/>
      <c r="P85" s="129"/>
      <c r="Q85" s="64"/>
      <c r="R85" s="64"/>
      <c r="S85" s="64"/>
      <c r="T85" s="64"/>
      <c r="U85" s="64"/>
      <c r="V85" s="64"/>
      <c r="W85" s="64"/>
      <c r="X85" s="64"/>
      <c r="Y85" s="64"/>
      <c r="Z85" s="64"/>
      <c r="AA85" s="64"/>
      <c r="AB85" s="64"/>
      <c r="AC85" s="64"/>
      <c r="AD85" s="64"/>
      <c r="AE85" s="64"/>
      <c r="AF85" s="64"/>
      <c r="AG85" s="64"/>
      <c r="AH85" s="64"/>
      <c r="AI85" s="64"/>
      <c r="AJ85" s="64"/>
      <c r="AK85" s="64"/>
      <c r="AL85" s="64"/>
    </row>
    <row r="86" spans="1:38" s="120" customFormat="1" ht="18.75" x14ac:dyDescent="0.2">
      <c r="A86" s="125" t="str">
        <f t="shared" si="95"/>
        <v/>
      </c>
      <c r="B86" s="266"/>
      <c r="C86" s="266"/>
      <c r="D86" s="267" t="s">
        <v>126</v>
      </c>
      <c r="E86" s="263"/>
      <c r="F86" s="264"/>
      <c r="G86" s="263"/>
      <c r="H86" s="6"/>
      <c r="I86" s="3"/>
      <c r="J86" s="3"/>
      <c r="K86" s="170"/>
      <c r="L86" s="134"/>
      <c r="M86" s="134"/>
      <c r="N86" s="137"/>
      <c r="O86" s="265"/>
      <c r="P86" s="129"/>
      <c r="Q86" s="64"/>
      <c r="R86" s="64"/>
      <c r="S86" s="64"/>
      <c r="T86" s="64"/>
      <c r="U86" s="64"/>
      <c r="V86" s="64"/>
      <c r="W86" s="64"/>
      <c r="X86" s="64"/>
      <c r="Y86" s="64"/>
      <c r="Z86" s="64"/>
      <c r="AA86" s="64"/>
      <c r="AB86" s="64"/>
      <c r="AC86" s="64"/>
      <c r="AD86" s="64"/>
      <c r="AE86" s="64"/>
      <c r="AF86" s="64"/>
      <c r="AG86" s="64"/>
      <c r="AH86" s="64"/>
      <c r="AI86" s="64"/>
      <c r="AJ86" s="64"/>
      <c r="AK86" s="64"/>
      <c r="AL86" s="64"/>
    </row>
    <row r="87" spans="1:38" s="120" customFormat="1" x14ac:dyDescent="0.2">
      <c r="A87" s="125" t="str">
        <f t="shared" si="95"/>
        <v/>
      </c>
      <c r="B87" s="6"/>
      <c r="C87" s="6"/>
      <c r="D87" s="42"/>
      <c r="E87" s="263"/>
      <c r="F87" s="264"/>
      <c r="G87" s="263"/>
      <c r="H87" s="6"/>
      <c r="I87" s="174"/>
      <c r="J87" s="3"/>
      <c r="K87" s="134"/>
      <c r="L87" s="134"/>
      <c r="M87" s="134"/>
      <c r="N87" s="137"/>
      <c r="O87" s="265"/>
      <c r="P87" s="129"/>
      <c r="Q87" s="64"/>
      <c r="R87" s="64"/>
      <c r="S87" s="64"/>
      <c r="T87" s="64"/>
      <c r="U87" s="64"/>
      <c r="V87" s="64"/>
      <c r="W87" s="64"/>
      <c r="X87" s="64"/>
      <c r="Y87" s="64"/>
      <c r="Z87" s="64"/>
      <c r="AA87" s="64"/>
      <c r="AB87" s="64"/>
      <c r="AC87" s="64"/>
      <c r="AD87" s="64"/>
      <c r="AE87" s="64"/>
      <c r="AF87" s="64"/>
      <c r="AG87" s="64"/>
      <c r="AH87" s="64"/>
      <c r="AI87" s="64"/>
      <c r="AJ87" s="64"/>
      <c r="AK87" s="64"/>
      <c r="AL87" s="64"/>
    </row>
    <row r="88" spans="1:38" s="120" customFormat="1" ht="18" customHeight="1" x14ac:dyDescent="0.2">
      <c r="A88" s="125" t="str">
        <f t="shared" si="95"/>
        <v/>
      </c>
      <c r="B88" s="266"/>
      <c r="C88" s="266"/>
      <c r="D88" s="268" t="s">
        <v>127</v>
      </c>
      <c r="E88" s="263"/>
      <c r="F88" s="264"/>
      <c r="G88" s="263"/>
      <c r="H88" s="6"/>
      <c r="I88" s="174"/>
      <c r="J88" s="3"/>
      <c r="K88" s="134"/>
      <c r="L88" s="134"/>
      <c r="M88" s="134"/>
      <c r="N88" s="137"/>
      <c r="O88" s="265"/>
      <c r="P88" s="129"/>
      <c r="Q88" s="64"/>
      <c r="R88" s="64"/>
      <c r="S88" s="64"/>
      <c r="T88" s="64"/>
      <c r="U88" s="64"/>
      <c r="V88" s="64"/>
      <c r="W88" s="64"/>
      <c r="X88" s="64"/>
      <c r="Y88" s="64"/>
      <c r="Z88" s="64"/>
      <c r="AA88" s="64"/>
      <c r="AB88" s="64"/>
      <c r="AC88" s="64"/>
      <c r="AD88" s="64"/>
      <c r="AE88" s="64"/>
      <c r="AF88" s="64"/>
      <c r="AG88" s="64"/>
      <c r="AH88" s="64"/>
      <c r="AI88" s="64"/>
      <c r="AJ88" s="64"/>
      <c r="AK88" s="64"/>
      <c r="AL88" s="64"/>
    </row>
    <row r="89" spans="1:38" s="120" customFormat="1" ht="31.5" x14ac:dyDescent="0.2">
      <c r="A89" s="125">
        <f t="shared" si="95"/>
        <v>42</v>
      </c>
      <c r="B89" s="266" t="s">
        <v>175</v>
      </c>
      <c r="C89" s="266" t="s">
        <v>176</v>
      </c>
      <c r="D89" s="42" t="s">
        <v>157</v>
      </c>
      <c r="E89" s="263">
        <v>307</v>
      </c>
      <c r="F89" s="264">
        <v>0.05</v>
      </c>
      <c r="G89" s="263">
        <f t="shared" ref="G89" si="96">E89+(E89*F89)</f>
        <v>322.35000000000002</v>
      </c>
      <c r="H89" s="6" t="s">
        <v>185</v>
      </c>
      <c r="I89" s="176">
        <v>1.9278E-2</v>
      </c>
      <c r="J89" s="3">
        <f t="shared" ref="J89" si="97">I89*G89</f>
        <v>6.2142633000000007</v>
      </c>
      <c r="K89" s="175">
        <v>40.83</v>
      </c>
      <c r="L89" s="134">
        <f t="shared" ref="L89" si="98">K89*J89</f>
        <v>253.72837053900003</v>
      </c>
      <c r="M89" s="175">
        <v>1.2318749999999998</v>
      </c>
      <c r="N89" s="137">
        <f t="shared" ref="N89" si="99">M89*G89</f>
        <v>397.09490624999995</v>
      </c>
      <c r="O89" s="265">
        <f t="shared" ref="O89" si="100">L89+N89</f>
        <v>650.82327678899992</v>
      </c>
      <c r="P89" s="129"/>
      <c r="Q89" s="64"/>
      <c r="R89" s="64"/>
      <c r="S89" s="64"/>
      <c r="T89" s="64"/>
      <c r="U89" s="64"/>
      <c r="V89" s="64"/>
      <c r="W89" s="64"/>
      <c r="X89" s="64"/>
      <c r="Y89" s="64"/>
      <c r="Z89" s="64"/>
      <c r="AA89" s="64"/>
      <c r="AB89" s="64"/>
      <c r="AC89" s="64"/>
      <c r="AD89" s="64"/>
      <c r="AE89" s="64"/>
      <c r="AF89" s="64"/>
      <c r="AG89" s="64"/>
      <c r="AH89" s="64"/>
      <c r="AI89" s="64"/>
      <c r="AJ89" s="64"/>
      <c r="AK89" s="64"/>
      <c r="AL89" s="64"/>
    </row>
    <row r="90" spans="1:38" s="120" customFormat="1" ht="31.5" x14ac:dyDescent="0.2">
      <c r="A90" s="125">
        <f t="shared" si="95"/>
        <v>43</v>
      </c>
      <c r="B90" s="266" t="s">
        <v>177</v>
      </c>
      <c r="C90" s="266" t="s">
        <v>177</v>
      </c>
      <c r="D90" s="42" t="s">
        <v>158</v>
      </c>
      <c r="E90" s="263">
        <v>50</v>
      </c>
      <c r="F90" s="264">
        <v>0.05</v>
      </c>
      <c r="G90" s="263">
        <f t="shared" ref="G90" si="101">E90+(E90*F90)</f>
        <v>52.5</v>
      </c>
      <c r="H90" s="6" t="s">
        <v>185</v>
      </c>
      <c r="I90" s="176">
        <v>1.9278E-2</v>
      </c>
      <c r="J90" s="3">
        <f t="shared" ref="J90" si="102">I90*G90</f>
        <v>1.012095</v>
      </c>
      <c r="K90" s="175">
        <v>40.83</v>
      </c>
      <c r="L90" s="134">
        <f t="shared" ref="L90" si="103">K90*J90</f>
        <v>41.323838849999994</v>
      </c>
      <c r="M90" s="175">
        <v>1.2318749999999998</v>
      </c>
      <c r="N90" s="137">
        <f t="shared" ref="N90" si="104">M90*G90</f>
        <v>64.673437499999991</v>
      </c>
      <c r="O90" s="265">
        <f t="shared" ref="O90" si="105">L90+N90</f>
        <v>105.99727634999999</v>
      </c>
      <c r="P90" s="129"/>
      <c r="Q90" s="64"/>
      <c r="R90" s="64"/>
      <c r="S90" s="64"/>
      <c r="T90" s="64"/>
      <c r="U90" s="64"/>
      <c r="V90" s="64"/>
      <c r="W90" s="64"/>
      <c r="X90" s="64"/>
      <c r="Y90" s="64"/>
      <c r="Z90" s="64"/>
      <c r="AA90" s="64"/>
      <c r="AB90" s="64"/>
      <c r="AC90" s="64"/>
      <c r="AD90" s="64"/>
      <c r="AE90" s="64"/>
      <c r="AF90" s="64"/>
      <c r="AG90" s="64"/>
      <c r="AH90" s="64"/>
      <c r="AI90" s="64"/>
      <c r="AJ90" s="64"/>
      <c r="AK90" s="64"/>
      <c r="AL90" s="64"/>
    </row>
    <row r="91" spans="1:38" s="120" customFormat="1" ht="18" customHeight="1" x14ac:dyDescent="0.2">
      <c r="A91" s="125">
        <f t="shared" si="95"/>
        <v>44</v>
      </c>
      <c r="B91" s="266" t="s">
        <v>175</v>
      </c>
      <c r="C91" s="266" t="s">
        <v>175</v>
      </c>
      <c r="D91" s="42" t="s">
        <v>155</v>
      </c>
      <c r="E91" s="263">
        <v>40</v>
      </c>
      <c r="F91" s="264">
        <v>0.05</v>
      </c>
      <c r="G91" s="263">
        <f>E91+(E91*F91)</f>
        <v>42</v>
      </c>
      <c r="H91" s="6" t="s">
        <v>185</v>
      </c>
      <c r="I91" s="176">
        <v>1.9278E-2</v>
      </c>
      <c r="J91" s="3">
        <f>I91*G91</f>
        <v>0.80967599999999995</v>
      </c>
      <c r="K91" s="175">
        <v>40.83</v>
      </c>
      <c r="L91" s="134">
        <f>K91*J91</f>
        <v>33.059071079999995</v>
      </c>
      <c r="M91" s="175">
        <v>1.25</v>
      </c>
      <c r="N91" s="137">
        <f>M91*G91</f>
        <v>52.5</v>
      </c>
      <c r="O91" s="265">
        <f>L91+N91</f>
        <v>85.559071079999995</v>
      </c>
      <c r="P91" s="129"/>
      <c r="Q91" s="64"/>
      <c r="R91" s="64"/>
      <c r="S91" s="64"/>
      <c r="T91" s="64"/>
      <c r="U91" s="64"/>
      <c r="V91" s="64"/>
      <c r="W91" s="64"/>
      <c r="X91" s="64"/>
      <c r="Y91" s="64"/>
      <c r="Z91" s="64"/>
      <c r="AA91" s="64"/>
      <c r="AB91" s="64"/>
      <c r="AC91" s="64"/>
      <c r="AD91" s="64"/>
      <c r="AE91" s="64"/>
      <c r="AF91" s="64"/>
      <c r="AG91" s="64"/>
      <c r="AH91" s="64"/>
      <c r="AI91" s="64"/>
      <c r="AJ91" s="64"/>
      <c r="AK91" s="64"/>
      <c r="AL91" s="64"/>
    </row>
    <row r="92" spans="1:38" s="120" customFormat="1" x14ac:dyDescent="0.2">
      <c r="A92" s="125" t="str">
        <f t="shared" si="95"/>
        <v/>
      </c>
      <c r="B92" s="266"/>
      <c r="C92" s="266"/>
      <c r="D92" s="42"/>
      <c r="E92" s="263"/>
      <c r="F92" s="264"/>
      <c r="G92" s="263"/>
      <c r="H92" s="6"/>
      <c r="I92" s="134"/>
      <c r="J92" s="3"/>
      <c r="K92" s="134"/>
      <c r="L92" s="134"/>
      <c r="M92" s="134"/>
      <c r="N92" s="137"/>
      <c r="O92" s="265"/>
      <c r="P92" s="129"/>
      <c r="Q92" s="64"/>
      <c r="R92" s="64"/>
      <c r="S92" s="64"/>
      <c r="T92" s="64"/>
      <c r="U92" s="64"/>
      <c r="V92" s="64"/>
      <c r="W92" s="64"/>
      <c r="X92" s="64"/>
      <c r="Y92" s="64"/>
      <c r="Z92" s="64"/>
      <c r="AA92" s="64"/>
      <c r="AB92" s="64"/>
      <c r="AC92" s="64"/>
      <c r="AD92" s="64"/>
      <c r="AE92" s="64"/>
      <c r="AF92" s="64"/>
      <c r="AG92" s="64"/>
      <c r="AH92" s="64"/>
      <c r="AI92" s="64"/>
      <c r="AJ92" s="64"/>
      <c r="AK92" s="64"/>
      <c r="AL92" s="64"/>
    </row>
    <row r="93" spans="1:38" s="120" customFormat="1" ht="18" customHeight="1" x14ac:dyDescent="0.2">
      <c r="A93" s="125" t="str">
        <f t="shared" si="95"/>
        <v/>
      </c>
      <c r="B93" s="266"/>
      <c r="C93" s="266"/>
      <c r="D93" s="268" t="s">
        <v>129</v>
      </c>
      <c r="E93" s="263"/>
      <c r="F93" s="264"/>
      <c r="G93" s="263"/>
      <c r="H93" s="6"/>
      <c r="I93" s="134"/>
      <c r="J93" s="3"/>
      <c r="K93" s="134"/>
      <c r="L93" s="134"/>
      <c r="M93" s="134"/>
      <c r="N93" s="137"/>
      <c r="O93" s="265"/>
      <c r="P93" s="129"/>
      <c r="Q93" s="64"/>
      <c r="R93" s="64"/>
      <c r="S93" s="64"/>
      <c r="T93" s="64"/>
      <c r="U93" s="64"/>
      <c r="V93" s="64"/>
      <c r="W93" s="64"/>
      <c r="X93" s="64"/>
      <c r="Y93" s="64"/>
      <c r="Z93" s="64"/>
      <c r="AA93" s="64"/>
      <c r="AB93" s="64"/>
      <c r="AC93" s="64"/>
      <c r="AD93" s="64"/>
      <c r="AE93" s="64"/>
      <c r="AF93" s="64"/>
      <c r="AG93" s="64"/>
      <c r="AH93" s="64"/>
      <c r="AI93" s="64"/>
      <c r="AJ93" s="64"/>
      <c r="AK93" s="64"/>
      <c r="AL93" s="64"/>
    </row>
    <row r="94" spans="1:38" s="120" customFormat="1" ht="18" customHeight="1" x14ac:dyDescent="0.2">
      <c r="A94" s="125">
        <f t="shared" si="95"/>
        <v>45</v>
      </c>
      <c r="B94" s="266" t="s">
        <v>175</v>
      </c>
      <c r="C94" s="266" t="s">
        <v>175</v>
      </c>
      <c r="D94" s="42" t="s">
        <v>154</v>
      </c>
      <c r="E94" s="263">
        <v>1412</v>
      </c>
      <c r="F94" s="264">
        <v>0.05</v>
      </c>
      <c r="G94" s="263">
        <f t="shared" ref="G94:G95" si="106">E94+(E94*F94)</f>
        <v>1482.6</v>
      </c>
      <c r="H94" s="6" t="s">
        <v>185</v>
      </c>
      <c r="I94" s="176">
        <v>1.19255E-2</v>
      </c>
      <c r="J94" s="3">
        <f t="shared" ref="J94:J95" si="107">I94*G94</f>
        <v>17.680746299999999</v>
      </c>
      <c r="K94" s="175">
        <v>40.83</v>
      </c>
      <c r="L94" s="134">
        <f t="shared" ref="L94:L95" si="108">K94*J94</f>
        <v>721.90487142899997</v>
      </c>
      <c r="M94" s="175">
        <v>6.6862500000000002</v>
      </c>
      <c r="N94" s="137">
        <f t="shared" ref="N94:N95" si="109">M94*G94</f>
        <v>9913.0342500000006</v>
      </c>
      <c r="O94" s="265">
        <f t="shared" ref="O94:O95" si="110">L94+N94</f>
        <v>10634.939121429001</v>
      </c>
      <c r="P94" s="129"/>
      <c r="Q94" s="64"/>
      <c r="R94" s="64"/>
      <c r="S94" s="64"/>
      <c r="T94" s="64"/>
      <c r="U94" s="64"/>
      <c r="V94" s="64"/>
      <c r="W94" s="64"/>
      <c r="X94" s="64"/>
      <c r="Y94" s="64"/>
      <c r="Z94" s="64"/>
      <c r="AA94" s="64"/>
      <c r="AB94" s="64"/>
      <c r="AC94" s="64"/>
      <c r="AD94" s="64"/>
      <c r="AE94" s="64"/>
      <c r="AF94" s="64"/>
      <c r="AG94" s="64"/>
      <c r="AH94" s="64"/>
      <c r="AI94" s="64"/>
      <c r="AJ94" s="64"/>
      <c r="AK94" s="64"/>
      <c r="AL94" s="64"/>
    </row>
    <row r="95" spans="1:38" s="120" customFormat="1" ht="18" customHeight="1" x14ac:dyDescent="0.2">
      <c r="A95" s="125">
        <f t="shared" si="95"/>
        <v>46</v>
      </c>
      <c r="B95" s="266" t="s">
        <v>175</v>
      </c>
      <c r="C95" s="266" t="s">
        <v>175</v>
      </c>
      <c r="D95" s="42" t="s">
        <v>210</v>
      </c>
      <c r="E95" s="263">
        <v>2</v>
      </c>
      <c r="F95" s="264">
        <v>0</v>
      </c>
      <c r="G95" s="263">
        <f t="shared" si="106"/>
        <v>2</v>
      </c>
      <c r="H95" s="6" t="s">
        <v>184</v>
      </c>
      <c r="I95" s="176">
        <v>1.0627550000000001E-2</v>
      </c>
      <c r="J95" s="3">
        <f t="shared" si="107"/>
        <v>2.1255100000000002E-2</v>
      </c>
      <c r="K95" s="175">
        <v>40.83</v>
      </c>
      <c r="L95" s="134">
        <f t="shared" si="108"/>
        <v>0.86784573300000012</v>
      </c>
      <c r="M95" s="175">
        <v>7.5625</v>
      </c>
      <c r="N95" s="137">
        <f t="shared" si="109"/>
        <v>15.125</v>
      </c>
      <c r="O95" s="265">
        <f t="shared" si="110"/>
        <v>15.992845732999999</v>
      </c>
      <c r="P95" s="129"/>
      <c r="Q95" s="64"/>
      <c r="R95" s="64"/>
      <c r="S95" s="64"/>
      <c r="T95" s="64"/>
      <c r="U95" s="64"/>
      <c r="V95" s="64"/>
      <c r="W95" s="64"/>
      <c r="X95" s="64"/>
      <c r="Y95" s="64"/>
      <c r="Z95" s="64"/>
      <c r="AA95" s="64"/>
      <c r="AB95" s="64"/>
      <c r="AC95" s="64"/>
      <c r="AD95" s="64"/>
      <c r="AE95" s="64"/>
      <c r="AF95" s="64"/>
      <c r="AG95" s="64"/>
      <c r="AH95" s="64"/>
      <c r="AI95" s="64"/>
      <c r="AJ95" s="64"/>
      <c r="AK95" s="64"/>
      <c r="AL95" s="64"/>
    </row>
    <row r="96" spans="1:38" s="120" customFormat="1" ht="18" customHeight="1" x14ac:dyDescent="0.2">
      <c r="A96" s="125">
        <f t="shared" si="95"/>
        <v>47</v>
      </c>
      <c r="B96" s="266" t="s">
        <v>175</v>
      </c>
      <c r="C96" s="266" t="s">
        <v>175</v>
      </c>
      <c r="D96" s="42" t="s">
        <v>209</v>
      </c>
      <c r="E96" s="263">
        <v>11</v>
      </c>
      <c r="F96" s="264">
        <v>0</v>
      </c>
      <c r="G96" s="263">
        <f t="shared" ref="G96" si="111">E96+(E96*F96)</f>
        <v>11</v>
      </c>
      <c r="H96" s="6" t="s">
        <v>184</v>
      </c>
      <c r="I96" s="176">
        <v>1.0627550000000001E-2</v>
      </c>
      <c r="J96" s="3">
        <f t="shared" ref="J96" si="112">I96*G96</f>
        <v>0.11690305000000001</v>
      </c>
      <c r="K96" s="175">
        <v>40.83</v>
      </c>
      <c r="L96" s="134">
        <f t="shared" ref="L96" si="113">K96*J96</f>
        <v>4.7731515314999999</v>
      </c>
      <c r="M96" s="175">
        <v>7.5625</v>
      </c>
      <c r="N96" s="137">
        <f t="shared" ref="N96" si="114">M96*G96</f>
        <v>83.1875</v>
      </c>
      <c r="O96" s="265">
        <f t="shared" ref="O96" si="115">L96+N96</f>
        <v>87.960651531500005</v>
      </c>
      <c r="P96" s="129"/>
      <c r="Q96" s="64"/>
      <c r="R96" s="64"/>
      <c r="S96" s="64"/>
      <c r="T96" s="64"/>
      <c r="U96" s="64"/>
      <c r="V96" s="64"/>
      <c r="W96" s="64"/>
      <c r="X96" s="64"/>
      <c r="Y96" s="64"/>
      <c r="Z96" s="64"/>
      <c r="AA96" s="64"/>
      <c r="AB96" s="64"/>
      <c r="AC96" s="64"/>
      <c r="AD96" s="64"/>
      <c r="AE96" s="64"/>
      <c r="AF96" s="64"/>
      <c r="AG96" s="64"/>
      <c r="AH96" s="64"/>
      <c r="AI96" s="64"/>
      <c r="AJ96" s="64"/>
      <c r="AK96" s="64"/>
      <c r="AL96" s="64"/>
    </row>
    <row r="97" spans="1:38" s="120" customFormat="1" x14ac:dyDescent="0.2">
      <c r="A97" s="125" t="str">
        <f t="shared" si="95"/>
        <v/>
      </c>
      <c r="B97" s="266"/>
      <c r="C97" s="266"/>
      <c r="D97" s="42"/>
      <c r="E97" s="263"/>
      <c r="F97" s="264"/>
      <c r="G97" s="263"/>
      <c r="H97" s="6"/>
      <c r="I97" s="134"/>
      <c r="J97" s="3"/>
      <c r="K97" s="175"/>
      <c r="L97" s="134"/>
      <c r="M97" s="134"/>
      <c r="N97" s="137"/>
      <c r="O97" s="265"/>
      <c r="P97" s="129"/>
      <c r="Q97" s="64"/>
      <c r="R97" s="64"/>
      <c r="S97" s="64"/>
      <c r="T97" s="64"/>
      <c r="U97" s="64"/>
      <c r="V97" s="64"/>
      <c r="W97" s="64"/>
      <c r="X97" s="64"/>
      <c r="Y97" s="64"/>
      <c r="Z97" s="64"/>
      <c r="AA97" s="64"/>
      <c r="AB97" s="64"/>
      <c r="AC97" s="64"/>
      <c r="AD97" s="64"/>
      <c r="AE97" s="64"/>
      <c r="AF97" s="64"/>
      <c r="AG97" s="64"/>
      <c r="AH97" s="64"/>
      <c r="AI97" s="64"/>
      <c r="AJ97" s="64"/>
      <c r="AK97" s="64"/>
      <c r="AL97" s="64"/>
    </row>
    <row r="98" spans="1:38" s="120" customFormat="1" ht="18" customHeight="1" x14ac:dyDescent="0.2">
      <c r="A98" s="125" t="str">
        <f t="shared" si="95"/>
        <v/>
      </c>
      <c r="B98" s="266"/>
      <c r="C98" s="266"/>
      <c r="D98" s="268" t="s">
        <v>128</v>
      </c>
      <c r="E98" s="263"/>
      <c r="F98" s="264"/>
      <c r="G98" s="263"/>
      <c r="H98" s="6"/>
      <c r="I98" s="134"/>
      <c r="J98" s="3"/>
      <c r="K98" s="134"/>
      <c r="L98" s="134"/>
      <c r="M98" s="134"/>
      <c r="N98" s="137"/>
      <c r="O98" s="265"/>
      <c r="P98" s="129"/>
      <c r="Q98" s="64"/>
      <c r="R98" s="64"/>
      <c r="S98" s="64"/>
      <c r="T98" s="64"/>
      <c r="U98" s="64"/>
      <c r="V98" s="64"/>
      <c r="W98" s="64"/>
      <c r="X98" s="64"/>
      <c r="Y98" s="64"/>
      <c r="Z98" s="64"/>
      <c r="AA98" s="64"/>
      <c r="AB98" s="64"/>
      <c r="AC98" s="64"/>
      <c r="AD98" s="64"/>
      <c r="AE98" s="64"/>
      <c r="AF98" s="64"/>
      <c r="AG98" s="64"/>
      <c r="AH98" s="64"/>
      <c r="AI98" s="64"/>
      <c r="AJ98" s="64"/>
      <c r="AK98" s="64"/>
      <c r="AL98" s="64"/>
    </row>
    <row r="99" spans="1:38" s="120" customFormat="1" ht="18" customHeight="1" x14ac:dyDescent="0.2">
      <c r="A99" s="125">
        <f t="shared" si="95"/>
        <v>48</v>
      </c>
      <c r="B99" s="266" t="s">
        <v>178</v>
      </c>
      <c r="C99" s="266" t="s">
        <v>179</v>
      </c>
      <c r="D99" s="42" t="s">
        <v>156</v>
      </c>
      <c r="E99" s="263">
        <v>20</v>
      </c>
      <c r="F99" s="264">
        <v>0</v>
      </c>
      <c r="G99" s="263">
        <f t="shared" ref="G99" si="116">E99+(E99*F99)</f>
        <v>20</v>
      </c>
      <c r="H99" s="6" t="s">
        <v>184</v>
      </c>
      <c r="I99" s="176">
        <v>2.9750000000000002E-2</v>
      </c>
      <c r="J99" s="3">
        <f t="shared" ref="J99" si="117">I99*G99</f>
        <v>0.59500000000000008</v>
      </c>
      <c r="K99" s="175">
        <v>40.83</v>
      </c>
      <c r="L99" s="134">
        <f t="shared" ref="L99" si="118">K99*J99</f>
        <v>24.293850000000003</v>
      </c>
      <c r="M99" s="175">
        <v>101.41249999999999</v>
      </c>
      <c r="N99" s="137">
        <f t="shared" ref="N99" si="119">M99*G99</f>
        <v>2028.25</v>
      </c>
      <c r="O99" s="265">
        <f t="shared" ref="O99" si="120">L99+N99</f>
        <v>2052.54385</v>
      </c>
      <c r="P99" s="129"/>
      <c r="Q99" s="64"/>
      <c r="R99" s="64"/>
      <c r="S99" s="64"/>
      <c r="T99" s="64"/>
      <c r="U99" s="64"/>
      <c r="V99" s="64"/>
      <c r="W99" s="64"/>
      <c r="X99" s="64"/>
      <c r="Y99" s="64"/>
      <c r="Z99" s="64"/>
      <c r="AA99" s="64"/>
      <c r="AB99" s="64"/>
      <c r="AC99" s="64"/>
      <c r="AD99" s="64"/>
      <c r="AE99" s="64"/>
      <c r="AF99" s="64"/>
      <c r="AG99" s="64"/>
      <c r="AH99" s="64"/>
      <c r="AI99" s="64"/>
      <c r="AJ99" s="64"/>
      <c r="AK99" s="64"/>
      <c r="AL99" s="64"/>
    </row>
    <row r="100" spans="1:38" s="120" customFormat="1" ht="16.5" thickBot="1" x14ac:dyDescent="0.25">
      <c r="A100" s="125" t="str">
        <f t="shared" si="95"/>
        <v/>
      </c>
      <c r="B100" s="6"/>
      <c r="C100" s="6"/>
      <c r="D100" s="42"/>
      <c r="E100" s="263"/>
      <c r="F100" s="264"/>
      <c r="G100" s="263"/>
      <c r="H100" s="6"/>
      <c r="I100" s="174"/>
      <c r="J100" s="3"/>
      <c r="K100" s="134"/>
      <c r="L100" s="134"/>
      <c r="M100" s="134"/>
      <c r="N100" s="137"/>
      <c r="O100" s="265"/>
      <c r="P100" s="129"/>
      <c r="Q100" s="64"/>
      <c r="R100" s="64"/>
      <c r="S100" s="64"/>
      <c r="T100" s="64"/>
      <c r="U100" s="64"/>
      <c r="V100" s="64"/>
      <c r="W100" s="64"/>
      <c r="X100" s="64"/>
      <c r="Y100" s="64"/>
      <c r="Z100" s="64"/>
      <c r="AA100" s="64"/>
      <c r="AB100" s="64"/>
      <c r="AC100" s="64"/>
      <c r="AD100" s="64"/>
      <c r="AE100" s="64"/>
      <c r="AF100" s="64"/>
      <c r="AG100" s="64"/>
      <c r="AH100" s="64"/>
      <c r="AI100" s="64"/>
      <c r="AJ100" s="64"/>
      <c r="AK100" s="64"/>
      <c r="AL100" s="64"/>
    </row>
    <row r="101" spans="1:38" s="120" customFormat="1" ht="16.5" thickBot="1" x14ac:dyDescent="0.25">
      <c r="A101" s="121" t="str">
        <f>IF(H101&lt;&gt;"",1+MAX(#REF!),"")</f>
        <v/>
      </c>
      <c r="B101" s="266"/>
      <c r="C101" s="266"/>
      <c r="D101" s="140" t="s">
        <v>17</v>
      </c>
      <c r="E101" s="141"/>
      <c r="F101" s="142"/>
      <c r="G101" s="141"/>
      <c r="H101" s="143"/>
      <c r="I101" s="168"/>
      <c r="J101" s="168"/>
      <c r="K101" s="169"/>
      <c r="L101" s="144"/>
      <c r="M101" s="144"/>
      <c r="N101" s="145"/>
      <c r="O101" s="147"/>
      <c r="P101" s="148">
        <f>SUM(O85:O100)</f>
        <v>13633.816092912502</v>
      </c>
      <c r="Q101" s="64"/>
      <c r="R101" s="64"/>
      <c r="S101" s="64"/>
      <c r="T101" s="64"/>
      <c r="U101" s="64"/>
      <c r="V101" s="64"/>
      <c r="W101" s="64"/>
      <c r="X101" s="64"/>
      <c r="Y101" s="64"/>
      <c r="Z101" s="64"/>
      <c r="AA101" s="64"/>
      <c r="AB101" s="64"/>
      <c r="AC101" s="64"/>
      <c r="AD101" s="64"/>
      <c r="AE101" s="64"/>
      <c r="AF101" s="64"/>
      <c r="AG101" s="64"/>
      <c r="AH101" s="64"/>
      <c r="AI101" s="64"/>
      <c r="AJ101" s="64"/>
      <c r="AK101" s="64"/>
      <c r="AL101" s="64"/>
    </row>
    <row r="102" spans="1:38" ht="16.5" thickBot="1" x14ac:dyDescent="0.25">
      <c r="A102" s="272" t="s">
        <v>18</v>
      </c>
      <c r="B102" s="273"/>
      <c r="C102" s="273"/>
      <c r="D102" s="273"/>
      <c r="E102" s="273"/>
      <c r="F102" s="273"/>
      <c r="G102" s="273"/>
      <c r="H102" s="273"/>
      <c r="I102" s="273"/>
      <c r="J102" s="273"/>
      <c r="K102" s="274"/>
      <c r="L102" s="173">
        <f>SUM(L6:L101)</f>
        <v>39882.874583300007</v>
      </c>
      <c r="M102" s="171"/>
      <c r="N102" s="173">
        <f>SUM(N6:N101)</f>
        <v>70458.183713593739</v>
      </c>
      <c r="O102" s="172">
        <f>SUM(O6:O101)</f>
        <v>110341.05829689378</v>
      </c>
      <c r="P102" s="172">
        <f>SUM(P6:P101)</f>
        <v>110341.05829689378</v>
      </c>
    </row>
    <row r="103" spans="1:38" ht="16.5" thickBot="1" x14ac:dyDescent="0.25">
      <c r="A103" s="272" t="s">
        <v>19</v>
      </c>
      <c r="B103" s="273"/>
      <c r="C103" s="273"/>
      <c r="D103" s="273"/>
      <c r="E103" s="273"/>
      <c r="F103" s="273"/>
      <c r="G103" s="273"/>
      <c r="H103" s="273"/>
      <c r="I103" s="273"/>
      <c r="J103" s="273"/>
      <c r="K103" s="273"/>
      <c r="L103" s="273"/>
      <c r="M103" s="274"/>
      <c r="N103" s="127">
        <v>8.5000000000000006E-2</v>
      </c>
      <c r="O103" s="126"/>
      <c r="P103" s="126">
        <f>P102*N103</f>
        <v>9378.989955235973</v>
      </c>
    </row>
    <row r="104" spans="1:38" ht="16.5" thickBot="1" x14ac:dyDescent="0.25">
      <c r="A104" s="272" t="s">
        <v>20</v>
      </c>
      <c r="B104" s="273"/>
      <c r="C104" s="273"/>
      <c r="D104" s="273"/>
      <c r="E104" s="273"/>
      <c r="F104" s="273"/>
      <c r="G104" s="273"/>
      <c r="H104" s="273"/>
      <c r="I104" s="273"/>
      <c r="J104" s="273"/>
      <c r="K104" s="273"/>
      <c r="L104" s="273"/>
      <c r="M104" s="274"/>
      <c r="N104" s="139">
        <v>0.1</v>
      </c>
      <c r="O104" s="126"/>
      <c r="P104" s="126">
        <f>P102*N104</f>
        <v>11034.105829689379</v>
      </c>
    </row>
    <row r="105" spans="1:38" ht="16.5" thickBot="1" x14ac:dyDescent="0.25">
      <c r="A105" s="272" t="s">
        <v>21</v>
      </c>
      <c r="B105" s="273"/>
      <c r="C105" s="273"/>
      <c r="D105" s="273"/>
      <c r="E105" s="273"/>
      <c r="F105" s="273"/>
      <c r="G105" s="273"/>
      <c r="H105" s="273"/>
      <c r="I105" s="273"/>
      <c r="J105" s="273"/>
      <c r="K105" s="273"/>
      <c r="L105" s="273"/>
      <c r="M105" s="274"/>
      <c r="N105" s="139">
        <v>0.05</v>
      </c>
      <c r="O105" s="126"/>
      <c r="P105" s="126">
        <f>P102*N105</f>
        <v>5517.0529148446894</v>
      </c>
    </row>
    <row r="106" spans="1:38" ht="16.5" thickBot="1" x14ac:dyDescent="0.25">
      <c r="A106" s="272" t="s">
        <v>67</v>
      </c>
      <c r="B106" s="273"/>
      <c r="C106" s="273"/>
      <c r="D106" s="273"/>
      <c r="E106" s="273"/>
      <c r="F106" s="273"/>
      <c r="G106" s="273"/>
      <c r="H106" s="273"/>
      <c r="I106" s="273"/>
      <c r="J106" s="273"/>
      <c r="K106" s="273"/>
      <c r="L106" s="273"/>
      <c r="M106" s="273"/>
      <c r="N106" s="273"/>
      <c r="O106" s="274"/>
      <c r="P106" s="172">
        <f>SUM(P102:P105)</f>
        <v>136271.20699666382</v>
      </c>
    </row>
    <row r="107" spans="1:38" s="120" customFormat="1" ht="16.5" thickBot="1" x14ac:dyDescent="0.25">
      <c r="A107" s="275" t="s">
        <v>111</v>
      </c>
      <c r="B107" s="276"/>
      <c r="C107" s="276"/>
      <c r="D107" s="276"/>
      <c r="E107" s="276"/>
      <c r="F107" s="276"/>
      <c r="G107" s="276"/>
      <c r="H107" s="276"/>
      <c r="I107" s="276"/>
      <c r="J107" s="276"/>
      <c r="K107" s="276"/>
      <c r="L107" s="276"/>
      <c r="M107" s="276"/>
      <c r="N107" s="276"/>
      <c r="O107" s="276"/>
      <c r="P107" s="277"/>
      <c r="Q107" s="64"/>
      <c r="R107" s="64"/>
      <c r="S107" s="64"/>
      <c r="T107" s="64"/>
      <c r="U107" s="64"/>
      <c r="V107" s="64"/>
      <c r="W107" s="64"/>
      <c r="X107" s="64"/>
      <c r="Y107" s="64"/>
      <c r="Z107" s="64"/>
      <c r="AA107" s="64"/>
      <c r="AB107" s="64"/>
      <c r="AC107" s="64"/>
      <c r="AD107" s="64"/>
      <c r="AE107" s="64"/>
      <c r="AF107" s="64"/>
      <c r="AG107" s="64"/>
      <c r="AH107" s="64"/>
      <c r="AI107" s="64"/>
      <c r="AJ107" s="64"/>
      <c r="AK107" s="64"/>
      <c r="AL107" s="64"/>
    </row>
    <row r="108" spans="1:38" s="120" customFormat="1" ht="16.5" thickBot="1" x14ac:dyDescent="0.25">
      <c r="A108" s="278" t="s">
        <v>110</v>
      </c>
      <c r="B108" s="279"/>
      <c r="C108" s="279"/>
      <c r="D108" s="279"/>
      <c r="E108" s="279"/>
      <c r="F108" s="279"/>
      <c r="G108" s="279"/>
      <c r="H108" s="279"/>
      <c r="I108" s="279"/>
      <c r="J108" s="279"/>
      <c r="K108" s="279"/>
      <c r="L108" s="279"/>
      <c r="M108" s="279"/>
      <c r="N108" s="279"/>
      <c r="O108" s="279"/>
      <c r="P108" s="280"/>
      <c r="Q108" s="64"/>
      <c r="R108" s="64"/>
      <c r="S108" s="64"/>
      <c r="T108" s="64"/>
      <c r="U108" s="64"/>
      <c r="V108" s="64"/>
      <c r="W108" s="64"/>
      <c r="X108" s="64"/>
      <c r="Y108" s="64"/>
      <c r="Z108" s="64"/>
      <c r="AA108" s="64"/>
      <c r="AB108" s="64"/>
      <c r="AC108" s="64"/>
      <c r="AD108" s="64"/>
      <c r="AE108" s="64"/>
      <c r="AF108" s="64"/>
      <c r="AG108" s="64"/>
      <c r="AH108" s="64"/>
      <c r="AI108" s="64"/>
      <c r="AJ108" s="64"/>
      <c r="AK108" s="64"/>
      <c r="AL108" s="64"/>
    </row>
  </sheetData>
  <mergeCells count="11">
    <mergeCell ref="N1:P4"/>
    <mergeCell ref="A103:M103"/>
    <mergeCell ref="A1:B4"/>
    <mergeCell ref="C1:M2"/>
    <mergeCell ref="C3:M4"/>
    <mergeCell ref="A102:K102"/>
    <mergeCell ref="A104:M104"/>
    <mergeCell ref="A105:M105"/>
    <mergeCell ref="A106:O106"/>
    <mergeCell ref="A107:P107"/>
    <mergeCell ref="A108:P108"/>
  </mergeCells>
  <printOptions horizontalCentered="1"/>
  <pageMargins left="0.7" right="0.7" top="0.75" bottom="0.75" header="0.3" footer="0.3"/>
  <pageSetup scale="44" fitToHeight="0" orientation="landscape"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863F3-7874-423D-B014-D459733F458F}">
  <sheetPr>
    <tabColor rgb="FFFF0000"/>
  </sheetPr>
  <dimension ref="A1:L75"/>
  <sheetViews>
    <sheetView view="pageBreakPreview" zoomScale="85" zoomScaleNormal="100" zoomScaleSheetLayoutView="85" workbookViewId="0">
      <selection activeCell="B14" sqref="B14"/>
    </sheetView>
  </sheetViews>
  <sheetFormatPr defaultRowHeight="15" x14ac:dyDescent="0.2"/>
  <cols>
    <col min="1" max="1" width="6.77734375" style="177" customWidth="1"/>
    <col min="2" max="2" width="35.5546875" style="191" customWidth="1"/>
    <col min="3" max="3" width="9.6640625" style="177" customWidth="1"/>
    <col min="4" max="4" width="9.6640625" style="185" customWidth="1"/>
    <col min="5" max="5" width="9.6640625" style="186" customWidth="1"/>
    <col min="6" max="8" width="9.6640625" style="187" customWidth="1"/>
    <col min="9" max="10" width="9.6640625" style="189" customWidth="1"/>
    <col min="11" max="11" width="2.44140625" style="183" customWidth="1"/>
    <col min="12" max="12" width="7.21875" style="183" customWidth="1"/>
  </cols>
  <sheetData>
    <row r="1" spans="1:12" x14ac:dyDescent="0.2">
      <c r="B1" s="178" t="s">
        <v>182</v>
      </c>
      <c r="C1" s="179"/>
      <c r="D1" s="180"/>
      <c r="E1" s="181"/>
      <c r="F1" s="178"/>
      <c r="G1" s="178"/>
      <c r="H1" s="178"/>
      <c r="I1" s="182"/>
      <c r="J1" s="182"/>
    </row>
    <row r="2" spans="1:12" x14ac:dyDescent="0.2">
      <c r="B2" s="184"/>
      <c r="I2" s="188"/>
      <c r="J2" s="188"/>
    </row>
    <row r="3" spans="1:12" x14ac:dyDescent="0.2">
      <c r="B3" s="178" t="s">
        <v>183</v>
      </c>
      <c r="C3" s="179"/>
      <c r="D3" s="180"/>
      <c r="E3" s="181"/>
      <c r="F3" s="178"/>
      <c r="G3" s="178"/>
      <c r="H3" s="178"/>
      <c r="I3" s="182"/>
      <c r="J3" s="182"/>
    </row>
    <row r="4" spans="1:12" x14ac:dyDescent="0.2">
      <c r="B4" s="182"/>
      <c r="I4" s="188"/>
      <c r="J4" s="188"/>
    </row>
    <row r="5" spans="1:12" x14ac:dyDescent="0.2">
      <c r="B5" s="178" t="s">
        <v>247</v>
      </c>
      <c r="C5" s="179"/>
      <c r="D5" s="180"/>
      <c r="E5" s="181"/>
      <c r="F5" s="178"/>
      <c r="G5" s="178"/>
      <c r="H5" s="178"/>
      <c r="I5" s="182"/>
      <c r="J5" s="182"/>
    </row>
    <row r="6" spans="1:12" x14ac:dyDescent="0.2">
      <c r="B6" s="184"/>
      <c r="L6" s="190"/>
    </row>
    <row r="7" spans="1:12" ht="18.75" x14ac:dyDescent="0.2">
      <c r="B7" s="305" t="s">
        <v>131</v>
      </c>
      <c r="C7" s="305"/>
      <c r="D7" s="305"/>
      <c r="E7" s="305"/>
      <c r="F7" s="305"/>
      <c r="G7" s="305"/>
      <c r="H7" s="305"/>
      <c r="I7" s="305"/>
      <c r="J7" s="305"/>
    </row>
    <row r="8" spans="1:12" ht="15.75" thickBot="1" x14ac:dyDescent="0.25"/>
    <row r="9" spans="1:12" ht="25.5" x14ac:dyDescent="0.2">
      <c r="A9" s="192" t="s">
        <v>151</v>
      </c>
      <c r="B9" s="193" t="s">
        <v>132</v>
      </c>
      <c r="C9" s="193" t="s">
        <v>133</v>
      </c>
      <c r="D9" s="194" t="s">
        <v>134</v>
      </c>
      <c r="E9" s="195" t="s">
        <v>135</v>
      </c>
      <c r="F9" s="195" t="s">
        <v>136</v>
      </c>
      <c r="G9" s="195" t="s">
        <v>137</v>
      </c>
      <c r="H9" s="195" t="s">
        <v>138</v>
      </c>
      <c r="I9" s="196" t="s">
        <v>139</v>
      </c>
      <c r="J9" s="197" t="s">
        <v>140</v>
      </c>
      <c r="K9" s="198"/>
      <c r="L9" s="198"/>
    </row>
    <row r="10" spans="1:12" x14ac:dyDescent="0.2">
      <c r="A10" s="199" t="str">
        <f>+IF(ISNUMBER(I10),MAX(A9:A$10)+1,"")</f>
        <v/>
      </c>
      <c r="B10" s="200"/>
      <c r="C10" s="201"/>
      <c r="D10" s="202"/>
      <c r="E10" s="203"/>
      <c r="F10" s="204"/>
      <c r="G10" s="204"/>
      <c r="H10" s="204"/>
      <c r="I10" s="205"/>
      <c r="J10" s="206"/>
    </row>
    <row r="11" spans="1:12" x14ac:dyDescent="0.2">
      <c r="A11" s="207"/>
      <c r="B11" s="208" t="s">
        <v>236</v>
      </c>
      <c r="C11" s="209"/>
      <c r="D11" s="210"/>
      <c r="E11" s="214"/>
      <c r="F11" s="215"/>
      <c r="G11" s="215"/>
      <c r="H11" s="215"/>
      <c r="I11" s="213"/>
      <c r="J11" s="216"/>
    </row>
    <row r="12" spans="1:12" x14ac:dyDescent="0.2">
      <c r="A12" s="207"/>
      <c r="B12" s="256" t="s">
        <v>141</v>
      </c>
      <c r="C12" s="209"/>
      <c r="D12" s="210"/>
      <c r="E12" s="214"/>
      <c r="F12" s="215"/>
      <c r="G12" s="215"/>
      <c r="H12" s="215"/>
      <c r="I12" s="213"/>
      <c r="J12" s="216"/>
    </row>
    <row r="13" spans="1:12" ht="15.75" x14ac:dyDescent="0.25">
      <c r="A13" s="207">
        <f>+IF(ISNUMBER(I13),MAX(A$12:A12)+1,"")</f>
        <v>1</v>
      </c>
      <c r="B13" s="257" t="s">
        <v>152</v>
      </c>
      <c r="C13" s="209" t="s">
        <v>142</v>
      </c>
      <c r="D13" s="209">
        <v>25532</v>
      </c>
      <c r="E13" s="214">
        <v>0.35</v>
      </c>
      <c r="F13" s="215">
        <f>D13*E13</f>
        <v>8936.1999999999989</v>
      </c>
      <c r="G13" s="215">
        <f>+I13-E13</f>
        <v>2.15</v>
      </c>
      <c r="H13" s="215">
        <f>D13*G13</f>
        <v>54893.799999999996</v>
      </c>
      <c r="I13" s="213">
        <v>2.5</v>
      </c>
      <c r="J13" s="216">
        <f>+I13*D13</f>
        <v>63830</v>
      </c>
    </row>
    <row r="14" spans="1:12" ht="15.75" x14ac:dyDescent="0.25">
      <c r="A14" s="207" t="str">
        <f>+IF(ISNUMBER(I14),MAX(A$12:A13)+1,"")</f>
        <v/>
      </c>
      <c r="B14" s="257"/>
      <c r="C14" s="209"/>
      <c r="D14" s="210"/>
      <c r="E14" s="214"/>
      <c r="F14" s="215"/>
      <c r="G14" s="215"/>
      <c r="H14" s="215"/>
      <c r="I14" s="213"/>
      <c r="J14" s="216"/>
    </row>
    <row r="15" spans="1:12" x14ac:dyDescent="0.2">
      <c r="A15" s="207" t="str">
        <f>+IF(ISNUMBER(I15),MAX(A$12:A14)+1,"")</f>
        <v/>
      </c>
      <c r="B15" s="256" t="s">
        <v>143</v>
      </c>
      <c r="C15" s="209"/>
      <c r="D15" s="210"/>
      <c r="E15" s="214"/>
      <c r="F15" s="215"/>
      <c r="G15" s="215"/>
      <c r="H15" s="215"/>
      <c r="I15" s="213"/>
      <c r="J15" s="216"/>
    </row>
    <row r="16" spans="1:12" ht="15.75" x14ac:dyDescent="0.25">
      <c r="A16" s="207">
        <f>+IF(ISNUMBER(I16),MAX(A$12:A15)+1,"")</f>
        <v>2</v>
      </c>
      <c r="B16" s="257" t="s">
        <v>226</v>
      </c>
      <c r="C16" s="209" t="s">
        <v>142</v>
      </c>
      <c r="D16" s="210">
        <v>8737</v>
      </c>
      <c r="E16" s="214">
        <v>0.35</v>
      </c>
      <c r="F16" s="215">
        <f>D16*E16</f>
        <v>3057.95</v>
      </c>
      <c r="G16" s="215">
        <f>+I16-E16</f>
        <v>2.15</v>
      </c>
      <c r="H16" s="215">
        <f>D16*G16</f>
        <v>18784.55</v>
      </c>
      <c r="I16" s="213">
        <v>2.5</v>
      </c>
      <c r="J16" s="216">
        <f>+I16*D16</f>
        <v>21842.5</v>
      </c>
    </row>
    <row r="17" spans="1:10" ht="15.75" x14ac:dyDescent="0.25">
      <c r="A17" s="207" t="str">
        <f>+IF(ISNUMBER(I17),MAX(A$12:A16)+1,"")</f>
        <v/>
      </c>
      <c r="B17" s="257"/>
      <c r="C17" s="209"/>
      <c r="D17" s="210"/>
      <c r="E17" s="214"/>
      <c r="F17" s="215"/>
      <c r="G17" s="215"/>
      <c r="H17" s="215"/>
      <c r="I17" s="213"/>
      <c r="J17" s="216"/>
    </row>
    <row r="18" spans="1:10" x14ac:dyDescent="0.2">
      <c r="A18" s="207" t="str">
        <f>+IF(ISNUMBER(I18),MAX(A$12:A17)+1,"")</f>
        <v/>
      </c>
      <c r="B18" s="256" t="s">
        <v>153</v>
      </c>
      <c r="C18" s="209"/>
      <c r="D18" s="210"/>
      <c r="E18" s="214"/>
      <c r="F18" s="215"/>
      <c r="G18" s="215"/>
      <c r="H18" s="215"/>
      <c r="I18" s="213"/>
      <c r="J18" s="216"/>
    </row>
    <row r="19" spans="1:10" ht="15.75" x14ac:dyDescent="0.25">
      <c r="A19" s="207">
        <f>+IF(ISNUMBER(I19),MAX(A$12:A18)+1,"")</f>
        <v>3</v>
      </c>
      <c r="B19" s="257" t="s">
        <v>227</v>
      </c>
      <c r="C19" s="209" t="s">
        <v>142</v>
      </c>
      <c r="D19" s="210">
        <v>850</v>
      </c>
      <c r="E19" s="214">
        <v>0.35</v>
      </c>
      <c r="F19" s="215">
        <f t="shared" ref="F19" si="0">D19*E19</f>
        <v>297.5</v>
      </c>
      <c r="G19" s="215">
        <f t="shared" ref="G19" si="1">+I19-E19</f>
        <v>2.15</v>
      </c>
      <c r="H19" s="215">
        <f t="shared" ref="H19" si="2">D19*G19</f>
        <v>1827.5</v>
      </c>
      <c r="I19" s="213">
        <v>2.5</v>
      </c>
      <c r="J19" s="216">
        <f t="shared" ref="J19" si="3">+I19*D19</f>
        <v>2125</v>
      </c>
    </row>
    <row r="20" spans="1:10" ht="15.75" x14ac:dyDescent="0.25">
      <c r="A20" s="207" t="str">
        <f>+IF(ISNUMBER(I20),MAX(A$12:A19)+1,"")</f>
        <v/>
      </c>
      <c r="B20" s="257"/>
      <c r="C20" s="209"/>
      <c r="D20" s="210"/>
      <c r="E20" s="214"/>
      <c r="F20" s="215"/>
      <c r="G20" s="215"/>
      <c r="H20" s="215"/>
      <c r="I20" s="213"/>
      <c r="J20" s="216"/>
    </row>
    <row r="21" spans="1:10" x14ac:dyDescent="0.2">
      <c r="A21" s="207" t="str">
        <f>+IF(ISNUMBER(I21),MAX(A$12:A20)+1,"")</f>
        <v/>
      </c>
      <c r="B21" s="256" t="s">
        <v>228</v>
      </c>
      <c r="C21" s="209"/>
      <c r="D21" s="210"/>
      <c r="E21" s="214"/>
      <c r="F21" s="215"/>
      <c r="G21" s="215"/>
      <c r="H21" s="215"/>
      <c r="I21" s="213"/>
      <c r="J21" s="216"/>
    </row>
    <row r="22" spans="1:10" ht="15.75" x14ac:dyDescent="0.25">
      <c r="A22" s="207">
        <f>+IF(ISNUMBER(I22),MAX(A$12:A21)+1,"")</f>
        <v>4</v>
      </c>
      <c r="B22" s="257" t="s">
        <v>220</v>
      </c>
      <c r="C22" s="209" t="s">
        <v>142</v>
      </c>
      <c r="D22" s="210">
        <v>75</v>
      </c>
      <c r="E22" s="214">
        <v>0.35</v>
      </c>
      <c r="F22" s="215">
        <f t="shared" ref="F22" si="4">D22*E22</f>
        <v>26.25</v>
      </c>
      <c r="G22" s="215">
        <f t="shared" ref="G22" si="5">+I22-E22</f>
        <v>2.15</v>
      </c>
      <c r="H22" s="215">
        <f t="shared" ref="H22" si="6">D22*G22</f>
        <v>161.25</v>
      </c>
      <c r="I22" s="213">
        <v>2.5</v>
      </c>
      <c r="J22" s="216">
        <f t="shared" ref="J22" si="7">+I22*D22</f>
        <v>187.5</v>
      </c>
    </row>
    <row r="23" spans="1:10" ht="15.75" x14ac:dyDescent="0.25">
      <c r="A23" s="207" t="str">
        <f>+IF(ISNUMBER(I23),MAX(A$12:A22)+1,"")</f>
        <v/>
      </c>
      <c r="B23" s="257"/>
      <c r="C23" s="209"/>
      <c r="D23" s="210"/>
      <c r="E23" s="214"/>
      <c r="F23" s="215"/>
      <c r="G23" s="215"/>
      <c r="H23" s="215"/>
      <c r="I23" s="213"/>
      <c r="J23" s="216"/>
    </row>
    <row r="24" spans="1:10" x14ac:dyDescent="0.2">
      <c r="A24" s="207" t="str">
        <f>+IF(ISNUMBER(I24),MAX(A$12:A23)+1,"")</f>
        <v/>
      </c>
      <c r="B24" s="256" t="s">
        <v>218</v>
      </c>
      <c r="C24" s="209"/>
      <c r="D24" s="210"/>
      <c r="E24" s="214"/>
      <c r="F24" s="215"/>
      <c r="G24" s="215"/>
      <c r="H24" s="215"/>
      <c r="I24" s="213"/>
      <c r="J24" s="216"/>
    </row>
    <row r="25" spans="1:10" ht="15.75" x14ac:dyDescent="0.25">
      <c r="A25" s="207">
        <f>+IF(ISNUMBER(I25),MAX(A$12:A24)+1,"")</f>
        <v>5</v>
      </c>
      <c r="B25" s="257" t="s">
        <v>219</v>
      </c>
      <c r="C25" s="209" t="s">
        <v>142</v>
      </c>
      <c r="D25" s="210">
        <v>92</v>
      </c>
      <c r="E25" s="214">
        <v>0.35</v>
      </c>
      <c r="F25" s="215">
        <f t="shared" ref="F25" si="8">D25*E25</f>
        <v>32.199999999999996</v>
      </c>
      <c r="G25" s="215">
        <f t="shared" ref="G25" si="9">+I25-E25</f>
        <v>2.15</v>
      </c>
      <c r="H25" s="215">
        <f t="shared" ref="H25" si="10">D25*G25</f>
        <v>197.79999999999998</v>
      </c>
      <c r="I25" s="213">
        <v>2.5</v>
      </c>
      <c r="J25" s="216">
        <f t="shared" ref="J25" si="11">+I25*D25</f>
        <v>230</v>
      </c>
    </row>
    <row r="26" spans="1:10" x14ac:dyDescent="0.2">
      <c r="A26" s="207" t="str">
        <f>+IF(ISNUMBER(I26),MAX(A$12:A25)+1,"")</f>
        <v/>
      </c>
      <c r="B26" s="258"/>
      <c r="C26" s="209"/>
      <c r="D26" s="210"/>
      <c r="E26" s="214"/>
      <c r="F26" s="215"/>
      <c r="G26" s="215"/>
      <c r="H26" s="215"/>
      <c r="I26" s="213"/>
      <c r="J26" s="216"/>
    </row>
    <row r="27" spans="1:10" x14ac:dyDescent="0.2">
      <c r="A27" s="207" t="str">
        <f>+IF(ISNUMBER(I27),MAX(A$12:A26)+1,"")</f>
        <v/>
      </c>
      <c r="B27" s="256" t="s">
        <v>238</v>
      </c>
      <c r="C27" s="209"/>
      <c r="D27" s="210"/>
      <c r="E27" s="214"/>
      <c r="F27" s="215"/>
      <c r="G27" s="215"/>
      <c r="H27" s="215"/>
      <c r="I27" s="213"/>
      <c r="J27" s="216"/>
    </row>
    <row r="28" spans="1:10" ht="15.75" x14ac:dyDescent="0.25">
      <c r="A28" s="207">
        <f>+IF(ISNUMBER(I28),MAX(A$12:A27)+1,"")</f>
        <v>6</v>
      </c>
      <c r="B28" s="257" t="s">
        <v>230</v>
      </c>
      <c r="C28" s="209" t="s">
        <v>142</v>
      </c>
      <c r="D28" s="210">
        <v>20</v>
      </c>
      <c r="E28" s="214">
        <v>0.35</v>
      </c>
      <c r="F28" s="215">
        <f t="shared" ref="F28:F39" si="12">D28*E28</f>
        <v>7</v>
      </c>
      <c r="G28" s="215">
        <f t="shared" ref="G28:G39" si="13">+I28-E28</f>
        <v>2.15</v>
      </c>
      <c r="H28" s="215">
        <f t="shared" ref="H28:H39" si="14">D28*G28</f>
        <v>43</v>
      </c>
      <c r="I28" s="213">
        <v>2.5</v>
      </c>
      <c r="J28" s="216">
        <f t="shared" ref="J28:J39" si="15">+I28*D28</f>
        <v>50</v>
      </c>
    </row>
    <row r="29" spans="1:10" ht="15.75" x14ac:dyDescent="0.25">
      <c r="A29" s="207">
        <f>+IF(ISNUMBER(I29),MAX(A$12:A28)+1,"")</f>
        <v>7</v>
      </c>
      <c r="B29" s="257" t="s">
        <v>229</v>
      </c>
      <c r="C29" s="209" t="s">
        <v>142</v>
      </c>
      <c r="D29" s="210">
        <v>115</v>
      </c>
      <c r="E29" s="214">
        <v>0.35</v>
      </c>
      <c r="F29" s="215">
        <f t="shared" ref="F29" si="16">D29*E29</f>
        <v>40.25</v>
      </c>
      <c r="G29" s="215">
        <f t="shared" ref="G29" si="17">+I29-E29</f>
        <v>2.15</v>
      </c>
      <c r="H29" s="215">
        <f t="shared" ref="H29" si="18">D29*G29</f>
        <v>247.25</v>
      </c>
      <c r="I29" s="213">
        <v>2.5</v>
      </c>
      <c r="J29" s="216">
        <f t="shared" ref="J29" si="19">+I29*D29</f>
        <v>287.5</v>
      </c>
    </row>
    <row r="30" spans="1:10" x14ac:dyDescent="0.2">
      <c r="A30" s="207" t="str">
        <f>+IF(ISNUMBER(I30),MAX(A$12:A29)+1,"")</f>
        <v/>
      </c>
      <c r="B30" s="258"/>
      <c r="C30" s="209"/>
      <c r="D30" s="210"/>
      <c r="E30" s="214"/>
      <c r="F30" s="215"/>
      <c r="G30" s="215"/>
      <c r="H30" s="215"/>
      <c r="I30" s="213"/>
      <c r="J30" s="216"/>
    </row>
    <row r="31" spans="1:10" x14ac:dyDescent="0.2">
      <c r="A31" s="207" t="str">
        <f>+IF(ISNUMBER(I31),MAX(A$12:A30)+1,"")</f>
        <v/>
      </c>
      <c r="B31" s="256" t="s">
        <v>239</v>
      </c>
      <c r="C31" s="209"/>
      <c r="D31" s="210"/>
      <c r="E31" s="214"/>
      <c r="F31" s="215"/>
      <c r="G31" s="215"/>
      <c r="H31" s="215"/>
      <c r="I31" s="213"/>
      <c r="J31" s="216"/>
    </row>
    <row r="32" spans="1:10" ht="15.75" x14ac:dyDescent="0.25">
      <c r="A32" s="207">
        <f>+IF(ISNUMBER(I32),MAX(A$12:A31)+1,"")</f>
        <v>8</v>
      </c>
      <c r="B32" s="257" t="s">
        <v>231</v>
      </c>
      <c r="C32" s="209" t="s">
        <v>142</v>
      </c>
      <c r="D32" s="210">
        <v>185</v>
      </c>
      <c r="E32" s="214">
        <v>0.35</v>
      </c>
      <c r="F32" s="215">
        <f t="shared" si="12"/>
        <v>64.75</v>
      </c>
      <c r="G32" s="215">
        <f t="shared" si="13"/>
        <v>2.15</v>
      </c>
      <c r="H32" s="215">
        <f t="shared" si="14"/>
        <v>397.75</v>
      </c>
      <c r="I32" s="213">
        <v>2.5</v>
      </c>
      <c r="J32" s="216">
        <f t="shared" si="15"/>
        <v>462.5</v>
      </c>
    </row>
    <row r="33" spans="1:10" ht="15.75" x14ac:dyDescent="0.25">
      <c r="A33" s="207">
        <f>+IF(ISNUMBER(I33),MAX(A$12:A32)+1,"")</f>
        <v>9</v>
      </c>
      <c r="B33" s="257" t="s">
        <v>232</v>
      </c>
      <c r="C33" s="209" t="s">
        <v>142</v>
      </c>
      <c r="D33" s="210">
        <v>25</v>
      </c>
      <c r="E33" s="214">
        <v>0.35</v>
      </c>
      <c r="F33" s="215">
        <f t="shared" ref="F33" si="20">D33*E33</f>
        <v>8.75</v>
      </c>
      <c r="G33" s="215">
        <f t="shared" ref="G33" si="21">+I33-E33</f>
        <v>2.15</v>
      </c>
      <c r="H33" s="215">
        <f t="shared" ref="H33" si="22">D33*G33</f>
        <v>53.75</v>
      </c>
      <c r="I33" s="213">
        <v>2.5</v>
      </c>
      <c r="J33" s="216">
        <f t="shared" ref="J33" si="23">+I33*D33</f>
        <v>62.5</v>
      </c>
    </row>
    <row r="34" spans="1:10" x14ac:dyDescent="0.2">
      <c r="A34" s="207" t="str">
        <f>+IF(ISNUMBER(I34),MAX(A$12:A33)+1,"")</f>
        <v/>
      </c>
      <c r="B34" s="258"/>
      <c r="C34" s="209"/>
      <c r="D34" s="210"/>
      <c r="E34" s="214"/>
      <c r="F34" s="215"/>
      <c r="G34" s="215"/>
      <c r="H34" s="215"/>
      <c r="I34" s="213"/>
      <c r="J34" s="216"/>
    </row>
    <row r="35" spans="1:10" x14ac:dyDescent="0.2">
      <c r="A35" s="207" t="str">
        <f>+IF(ISNUMBER(I35),MAX(A$12:A34)+1,"")</f>
        <v/>
      </c>
      <c r="B35" s="256" t="s">
        <v>240</v>
      </c>
      <c r="C35" s="209"/>
      <c r="D35" s="210"/>
      <c r="E35" s="214"/>
      <c r="F35" s="215"/>
      <c r="G35" s="215"/>
      <c r="H35" s="215"/>
      <c r="I35" s="213"/>
      <c r="J35" s="216"/>
    </row>
    <row r="36" spans="1:10" ht="15.75" x14ac:dyDescent="0.25">
      <c r="A36" s="207">
        <f>+IF(ISNUMBER(I36),MAX(A$12:A35)+1,"")</f>
        <v>10</v>
      </c>
      <c r="B36" s="257" t="s">
        <v>233</v>
      </c>
      <c r="C36" s="209" t="s">
        <v>142</v>
      </c>
      <c r="D36" s="210">
        <v>2150</v>
      </c>
      <c r="E36" s="214">
        <v>0.35</v>
      </c>
      <c r="F36" s="215">
        <f t="shared" si="12"/>
        <v>752.5</v>
      </c>
      <c r="G36" s="215">
        <f t="shared" si="13"/>
        <v>2.15</v>
      </c>
      <c r="H36" s="215">
        <f t="shared" si="14"/>
        <v>4622.5</v>
      </c>
      <c r="I36" s="213">
        <v>2.5</v>
      </c>
      <c r="J36" s="216">
        <f t="shared" si="15"/>
        <v>5375</v>
      </c>
    </row>
    <row r="37" spans="1:10" x14ac:dyDescent="0.2">
      <c r="A37" s="207" t="str">
        <f>+IF(ISNUMBER(I37),MAX(A$12:A36)+1,"")</f>
        <v/>
      </c>
      <c r="B37" s="258"/>
      <c r="C37" s="209"/>
      <c r="D37" s="210"/>
      <c r="E37" s="214"/>
      <c r="F37" s="215"/>
      <c r="G37" s="215"/>
      <c r="H37" s="215"/>
      <c r="I37" s="213"/>
      <c r="J37" s="216"/>
    </row>
    <row r="38" spans="1:10" x14ac:dyDescent="0.2">
      <c r="A38" s="207" t="str">
        <f>+IF(ISNUMBER(I38),MAX(A$12:A37)+1,"")</f>
        <v/>
      </c>
      <c r="B38" s="256" t="s">
        <v>241</v>
      </c>
      <c r="C38" s="209"/>
      <c r="D38" s="210"/>
      <c r="E38" s="214"/>
      <c r="F38" s="215"/>
      <c r="G38" s="215"/>
      <c r="H38" s="215"/>
      <c r="I38" s="213"/>
      <c r="J38" s="216"/>
    </row>
    <row r="39" spans="1:10" ht="15.75" x14ac:dyDescent="0.25">
      <c r="A39" s="207">
        <f>+IF(ISNUMBER(I39),MAX(A$12:A38)+1,"")</f>
        <v>11</v>
      </c>
      <c r="B39" s="257" t="s">
        <v>249</v>
      </c>
      <c r="C39" s="209" t="s">
        <v>142</v>
      </c>
      <c r="D39" s="210">
        <v>2830</v>
      </c>
      <c r="E39" s="214">
        <v>0.35</v>
      </c>
      <c r="F39" s="215">
        <f t="shared" si="12"/>
        <v>990.49999999999989</v>
      </c>
      <c r="G39" s="215">
        <f t="shared" si="13"/>
        <v>2.15</v>
      </c>
      <c r="H39" s="215">
        <f t="shared" si="14"/>
        <v>6084.5</v>
      </c>
      <c r="I39" s="213">
        <v>2.5</v>
      </c>
      <c r="J39" s="216">
        <f t="shared" si="15"/>
        <v>7075</v>
      </c>
    </row>
    <row r="40" spans="1:10" ht="15.75" x14ac:dyDescent="0.25">
      <c r="A40" s="207" t="str">
        <f>+IF(ISNUMBER(I40),MAX(A$12:A39)+1,"")</f>
        <v/>
      </c>
      <c r="B40" s="259"/>
      <c r="C40" s="209"/>
      <c r="D40" s="210"/>
      <c r="E40" s="214"/>
      <c r="F40" s="215"/>
      <c r="G40" s="215"/>
      <c r="H40" s="215"/>
      <c r="I40" s="213"/>
      <c r="J40" s="216"/>
    </row>
    <row r="41" spans="1:10" x14ac:dyDescent="0.2">
      <c r="A41" s="207" t="str">
        <f>+IF(ISNUMBER(I41),MAX(A$12:A40)+1,"")</f>
        <v/>
      </c>
      <c r="B41" s="256" t="s">
        <v>242</v>
      </c>
      <c r="C41" s="209"/>
      <c r="D41" s="210"/>
      <c r="E41" s="214"/>
      <c r="F41" s="215"/>
      <c r="G41" s="215"/>
      <c r="H41" s="215"/>
      <c r="I41" s="213"/>
      <c r="J41" s="216"/>
    </row>
    <row r="42" spans="1:10" ht="15.75" x14ac:dyDescent="0.25">
      <c r="A42" s="207">
        <f>+IF(ISNUMBER(I42),MAX(A$12:A41)+1,"")</f>
        <v>12</v>
      </c>
      <c r="B42" s="257" t="s">
        <v>234</v>
      </c>
      <c r="C42" s="209" t="s">
        <v>142</v>
      </c>
      <c r="D42" s="210">
        <v>43</v>
      </c>
      <c r="E42" s="214">
        <v>0.35</v>
      </c>
      <c r="F42" s="215">
        <f t="shared" ref="F42:F47" si="24">D42*E42</f>
        <v>15.049999999999999</v>
      </c>
      <c r="G42" s="215">
        <f t="shared" ref="G42:G47" si="25">+I42-E42</f>
        <v>2.15</v>
      </c>
      <c r="H42" s="215">
        <f t="shared" ref="H42:H47" si="26">D42*G42</f>
        <v>92.45</v>
      </c>
      <c r="I42" s="213">
        <v>2.5</v>
      </c>
      <c r="J42" s="216">
        <f t="shared" ref="J42:J47" si="27">+I42*D42</f>
        <v>107.5</v>
      </c>
    </row>
    <row r="43" spans="1:10" x14ac:dyDescent="0.2">
      <c r="A43" s="207" t="str">
        <f>+IF(ISNUMBER(I43),MAX(A$12:A42)+1,"")</f>
        <v/>
      </c>
      <c r="B43" s="258"/>
      <c r="C43" s="209"/>
      <c r="D43" s="210"/>
      <c r="E43" s="214"/>
      <c r="F43" s="215"/>
      <c r="G43" s="215"/>
      <c r="H43" s="215"/>
      <c r="I43" s="213"/>
      <c r="J43" s="216"/>
    </row>
    <row r="44" spans="1:10" x14ac:dyDescent="0.2">
      <c r="A44" s="207" t="str">
        <f>+IF(ISNUMBER(I44),MAX(A$12:A43)+1,"")</f>
        <v/>
      </c>
      <c r="B44" s="256" t="s">
        <v>208</v>
      </c>
      <c r="C44" s="209"/>
      <c r="D44" s="210"/>
      <c r="E44" s="214"/>
      <c r="F44" s="215"/>
      <c r="G44" s="215"/>
      <c r="H44" s="215"/>
      <c r="I44" s="213"/>
      <c r="J44" s="216"/>
    </row>
    <row r="45" spans="1:10" ht="15.75" x14ac:dyDescent="0.25">
      <c r="A45" s="207">
        <f>+IF(ISNUMBER(I45),MAX(A$12:A44)+1,"")</f>
        <v>13</v>
      </c>
      <c r="B45" s="257" t="s">
        <v>250</v>
      </c>
      <c r="C45" s="209" t="s">
        <v>142</v>
      </c>
      <c r="D45" s="210">
        <v>32</v>
      </c>
      <c r="E45" s="214">
        <v>0.35</v>
      </c>
      <c r="F45" s="215">
        <f t="shared" si="24"/>
        <v>11.2</v>
      </c>
      <c r="G45" s="215">
        <f t="shared" si="25"/>
        <v>2.15</v>
      </c>
      <c r="H45" s="215">
        <f t="shared" si="26"/>
        <v>68.8</v>
      </c>
      <c r="I45" s="213">
        <v>2.5</v>
      </c>
      <c r="J45" s="216">
        <f t="shared" si="27"/>
        <v>80</v>
      </c>
    </row>
    <row r="46" spans="1:10" ht="15.75" x14ac:dyDescent="0.25">
      <c r="A46" s="207">
        <f>+IF(ISNUMBER(I46),MAX(A$12:A45)+1,"")</f>
        <v>14</v>
      </c>
      <c r="B46" s="257" t="s">
        <v>251</v>
      </c>
      <c r="C46" s="209" t="s">
        <v>142</v>
      </c>
      <c r="D46" s="210">
        <v>2</v>
      </c>
      <c r="E46" s="214">
        <v>0.35</v>
      </c>
      <c r="F46" s="215">
        <f t="shared" si="24"/>
        <v>0.7</v>
      </c>
      <c r="G46" s="215">
        <f t="shared" si="25"/>
        <v>2.15</v>
      </c>
      <c r="H46" s="215">
        <f t="shared" si="26"/>
        <v>4.3</v>
      </c>
      <c r="I46" s="213">
        <v>2.5</v>
      </c>
      <c r="J46" s="216">
        <f t="shared" si="27"/>
        <v>5</v>
      </c>
    </row>
    <row r="47" spans="1:10" ht="15.75" x14ac:dyDescent="0.25">
      <c r="A47" s="207">
        <f>+IF(ISNUMBER(I47),MAX(A$12:A46)+1,"")</f>
        <v>15</v>
      </c>
      <c r="B47" s="257" t="s">
        <v>252</v>
      </c>
      <c r="C47" s="209" t="s">
        <v>142</v>
      </c>
      <c r="D47" s="210">
        <v>66</v>
      </c>
      <c r="E47" s="214">
        <v>0.35</v>
      </c>
      <c r="F47" s="215">
        <f t="shared" si="24"/>
        <v>23.099999999999998</v>
      </c>
      <c r="G47" s="215">
        <f t="shared" si="25"/>
        <v>2.15</v>
      </c>
      <c r="H47" s="215">
        <f t="shared" si="26"/>
        <v>141.9</v>
      </c>
      <c r="I47" s="213">
        <v>2.5</v>
      </c>
      <c r="J47" s="216">
        <f t="shared" si="27"/>
        <v>165</v>
      </c>
    </row>
    <row r="48" spans="1:10" ht="15.75" x14ac:dyDescent="0.25">
      <c r="A48" s="207" t="str">
        <f>+IF(ISNUMBER(I48),MAX(A$12:A47)+1,"")</f>
        <v/>
      </c>
      <c r="B48" s="259"/>
      <c r="C48" s="209"/>
      <c r="D48" s="210"/>
      <c r="E48" s="214"/>
      <c r="F48" s="215"/>
      <c r="G48" s="215"/>
      <c r="H48" s="215"/>
      <c r="I48" s="213"/>
      <c r="J48" s="216"/>
    </row>
    <row r="49" spans="1:12" x14ac:dyDescent="0.2">
      <c r="A49" s="207" t="str">
        <f>+IF(ISNUMBER(I49),MAX(A$12:A48)+1,"")</f>
        <v/>
      </c>
      <c r="B49" s="208" t="s">
        <v>149</v>
      </c>
      <c r="C49" s="209"/>
      <c r="D49" s="210"/>
      <c r="E49" s="214"/>
      <c r="F49" s="215"/>
      <c r="G49" s="215"/>
      <c r="H49" s="215"/>
      <c r="I49" s="213"/>
      <c r="J49" s="216"/>
    </row>
    <row r="50" spans="1:12" ht="15.75" x14ac:dyDescent="0.25">
      <c r="A50" s="207" t="str">
        <f>+IF(ISNUMBER(I50),MAX(A$12:A49)+1,"")</f>
        <v/>
      </c>
      <c r="B50" s="259"/>
      <c r="C50" s="209"/>
      <c r="D50" s="210"/>
      <c r="E50" s="214"/>
      <c r="F50" s="215"/>
      <c r="G50" s="215"/>
      <c r="H50" s="215"/>
      <c r="I50" s="213"/>
      <c r="J50" s="216"/>
    </row>
    <row r="51" spans="1:12" x14ac:dyDescent="0.2">
      <c r="A51" s="207" t="str">
        <f>+IF(ISNUMBER(I51),MAX(A$12:A50)+1,"")</f>
        <v/>
      </c>
      <c r="B51" s="256" t="s">
        <v>150</v>
      </c>
      <c r="C51" s="209"/>
      <c r="D51" s="210"/>
      <c r="E51" s="214"/>
      <c r="F51" s="215"/>
      <c r="G51" s="215"/>
      <c r="H51" s="215"/>
      <c r="I51" s="213"/>
      <c r="J51" s="216"/>
    </row>
    <row r="52" spans="1:12" x14ac:dyDescent="0.2">
      <c r="A52" s="207">
        <f>+IF(ISNUMBER(I52),MAX(A$12:A51)+1,"")</f>
        <v>16</v>
      </c>
      <c r="B52" s="258" t="s">
        <v>237</v>
      </c>
      <c r="C52" s="209" t="s">
        <v>142</v>
      </c>
      <c r="D52" s="210">
        <v>280</v>
      </c>
      <c r="E52" s="214">
        <v>0.35</v>
      </c>
      <c r="F52" s="215">
        <f t="shared" ref="F52" si="28">D52*E52</f>
        <v>98</v>
      </c>
      <c r="G52" s="215">
        <f t="shared" ref="G52" si="29">+I52-E52</f>
        <v>2.15</v>
      </c>
      <c r="H52" s="215">
        <f t="shared" ref="H52" si="30">D52*G52</f>
        <v>602</v>
      </c>
      <c r="I52" s="213">
        <v>2.5</v>
      </c>
      <c r="J52" s="216">
        <f t="shared" ref="J52" si="31">+I52*D52</f>
        <v>700</v>
      </c>
    </row>
    <row r="53" spans="1:12" ht="15.75" x14ac:dyDescent="0.2">
      <c r="A53" s="207" t="str">
        <f>+IF(ISNUMBER(I53),MAX(A$12:A52)+1,"")</f>
        <v/>
      </c>
      <c r="B53" s="42"/>
      <c r="C53" s="209"/>
      <c r="D53" s="210"/>
      <c r="E53" s="214"/>
      <c r="F53" s="215"/>
      <c r="G53" s="215"/>
      <c r="H53" s="215"/>
      <c r="I53" s="213"/>
      <c r="J53" s="216"/>
    </row>
    <row r="54" spans="1:12" x14ac:dyDescent="0.2">
      <c r="A54" s="207" t="str">
        <f>+IF(ISNUMBER(I54),MAX(A$12:A53)+1,"")</f>
        <v/>
      </c>
      <c r="B54" s="256" t="s">
        <v>129</v>
      </c>
      <c r="C54" s="209"/>
      <c r="D54" s="210"/>
      <c r="E54" s="214"/>
      <c r="F54" s="215"/>
      <c r="G54" s="215"/>
      <c r="H54" s="215"/>
      <c r="I54" s="213"/>
      <c r="J54" s="216"/>
    </row>
    <row r="55" spans="1:12" x14ac:dyDescent="0.2">
      <c r="A55" s="207">
        <f>+IF(ISNUMBER(I55),MAX(A$12:A54)+1,"")</f>
        <v>17</v>
      </c>
      <c r="B55" s="258" t="s">
        <v>243</v>
      </c>
      <c r="C55" s="209" t="s">
        <v>142</v>
      </c>
      <c r="D55" s="210">
        <v>493</v>
      </c>
      <c r="E55" s="214">
        <v>0.35</v>
      </c>
      <c r="F55" s="215">
        <f t="shared" ref="F55" si="32">D55*E55</f>
        <v>172.54999999999998</v>
      </c>
      <c r="G55" s="215">
        <f t="shared" ref="G55" si="33">+I55-E55</f>
        <v>2.15</v>
      </c>
      <c r="H55" s="215">
        <f t="shared" ref="H55" si="34">D55*G55</f>
        <v>1059.95</v>
      </c>
      <c r="I55" s="213">
        <v>2.5</v>
      </c>
      <c r="J55" s="216">
        <f t="shared" ref="J55" si="35">+I55*D55</f>
        <v>1232.5</v>
      </c>
    </row>
    <row r="56" spans="1:12" x14ac:dyDescent="0.2">
      <c r="A56" s="207">
        <f>+IF(ISNUMBER(I56),MAX(A$12:A55)+1,"")</f>
        <v>18</v>
      </c>
      <c r="B56" s="258" t="s">
        <v>245</v>
      </c>
      <c r="C56" s="209" t="s">
        <v>142</v>
      </c>
      <c r="D56" s="210">
        <f>4.5*4.5*2</f>
        <v>40.5</v>
      </c>
      <c r="E56" s="214">
        <v>0.35</v>
      </c>
      <c r="F56" s="215">
        <f t="shared" ref="F56" si="36">D56*E56</f>
        <v>14.174999999999999</v>
      </c>
      <c r="G56" s="215">
        <f t="shared" ref="G56" si="37">+I56-E56</f>
        <v>2.15</v>
      </c>
      <c r="H56" s="215">
        <f t="shared" ref="H56" si="38">D56*G56</f>
        <v>87.075000000000003</v>
      </c>
      <c r="I56" s="213">
        <v>2.5</v>
      </c>
      <c r="J56" s="216">
        <f t="shared" ref="J56" si="39">+I56*D56</f>
        <v>101.25</v>
      </c>
    </row>
    <row r="57" spans="1:12" x14ac:dyDescent="0.2">
      <c r="A57" s="207">
        <f>+IF(ISNUMBER(I57),MAX(A$12:A56)+1,"")</f>
        <v>19</v>
      </c>
      <c r="B57" s="258" t="s">
        <v>244</v>
      </c>
      <c r="C57" s="209" t="s">
        <v>142</v>
      </c>
      <c r="D57" s="210">
        <v>5</v>
      </c>
      <c r="E57" s="214">
        <v>0.35</v>
      </c>
      <c r="F57" s="215">
        <f t="shared" ref="F57" si="40">D57*E57</f>
        <v>1.75</v>
      </c>
      <c r="G57" s="215">
        <f t="shared" ref="G57" si="41">+I57-E57</f>
        <v>2.15</v>
      </c>
      <c r="H57" s="215">
        <f t="shared" ref="H57" si="42">D57*G57</f>
        <v>10.75</v>
      </c>
      <c r="I57" s="213">
        <v>2.5</v>
      </c>
      <c r="J57" s="216">
        <f t="shared" ref="J57" si="43">+I57*D57</f>
        <v>12.5</v>
      </c>
    </row>
    <row r="58" spans="1:12" x14ac:dyDescent="0.2">
      <c r="A58" s="207" t="str">
        <f>+IF(ISNUMBER(I58),MAX(A$12:A57)+1,"")</f>
        <v/>
      </c>
      <c r="B58" s="258"/>
      <c r="C58" s="209"/>
      <c r="D58" s="210"/>
      <c r="E58" s="214"/>
      <c r="F58" s="215"/>
      <c r="G58" s="215"/>
      <c r="H58" s="215"/>
      <c r="I58" s="213"/>
      <c r="J58" s="216"/>
    </row>
    <row r="59" spans="1:12" x14ac:dyDescent="0.2">
      <c r="A59" s="207" t="str">
        <f>+IF(ISNUMBER(I59),MAX(A$12:A58)+1,"")</f>
        <v/>
      </c>
      <c r="B59" s="256" t="s">
        <v>159</v>
      </c>
      <c r="C59" s="209"/>
      <c r="D59" s="210"/>
      <c r="E59" s="214"/>
      <c r="F59" s="215"/>
      <c r="G59" s="215"/>
      <c r="H59" s="215"/>
      <c r="I59" s="213"/>
      <c r="J59" s="216"/>
    </row>
    <row r="60" spans="1:12" x14ac:dyDescent="0.2">
      <c r="A60" s="207">
        <f>+IF(ISNUMBER(I60),MAX(A$12:A59)+1,"")</f>
        <v>20</v>
      </c>
      <c r="B60" s="258" t="s">
        <v>246</v>
      </c>
      <c r="C60" s="209" t="s">
        <v>142</v>
      </c>
      <c r="D60" s="210">
        <v>73</v>
      </c>
      <c r="E60" s="214">
        <v>0.35</v>
      </c>
      <c r="F60" s="215">
        <f t="shared" ref="F60" si="44">D60*E60</f>
        <v>25.549999999999997</v>
      </c>
      <c r="G60" s="215">
        <f t="shared" ref="G60" si="45">+I60-E60</f>
        <v>2.15</v>
      </c>
      <c r="H60" s="215">
        <f t="shared" ref="H60" si="46">D60*G60</f>
        <v>156.94999999999999</v>
      </c>
      <c r="I60" s="213">
        <v>2.5</v>
      </c>
      <c r="J60" s="216">
        <f t="shared" ref="J60" si="47">+I60*D60</f>
        <v>182.5</v>
      </c>
    </row>
    <row r="61" spans="1:12" x14ac:dyDescent="0.2">
      <c r="A61" s="207" t="str">
        <f>+IF(ISNUMBER(I61),MAX(A$10:A60)+1,"")</f>
        <v/>
      </c>
      <c r="B61" s="217"/>
      <c r="C61" s="218"/>
      <c r="D61" s="219"/>
      <c r="E61" s="220"/>
      <c r="F61" s="218"/>
      <c r="G61" s="218"/>
      <c r="H61" s="218"/>
      <c r="I61" s="211"/>
      <c r="J61" s="212"/>
    </row>
    <row r="62" spans="1:12" x14ac:dyDescent="0.2">
      <c r="A62" s="221"/>
      <c r="B62" s="222"/>
      <c r="C62" s="223"/>
      <c r="D62" s="224"/>
      <c r="E62" s="225"/>
      <c r="F62" s="226"/>
      <c r="G62" s="225"/>
      <c r="H62" s="226"/>
      <c r="I62" s="227"/>
      <c r="J62" s="228"/>
    </row>
    <row r="63" spans="1:12" x14ac:dyDescent="0.2">
      <c r="A63" s="229"/>
      <c r="B63" s="260" t="s">
        <v>144</v>
      </c>
      <c r="C63" s="254"/>
      <c r="D63" s="255"/>
      <c r="E63" s="306">
        <f>SUM(F10:F61)</f>
        <v>14575.924999999997</v>
      </c>
      <c r="F63" s="307"/>
      <c r="G63" s="306">
        <f>SUM(H10:H61)</f>
        <v>89537.824999999983</v>
      </c>
      <c r="H63" s="307"/>
      <c r="I63" s="306">
        <f>SUM(J10:J61)</f>
        <v>104113.75</v>
      </c>
      <c r="J63" s="308"/>
      <c r="K63" s="230"/>
      <c r="L63" s="230"/>
    </row>
    <row r="64" spans="1:12" x14ac:dyDescent="0.2">
      <c r="A64" s="231"/>
      <c r="B64" s="232"/>
      <c r="C64" s="233"/>
      <c r="D64" s="234"/>
      <c r="E64" s="235"/>
      <c r="F64" s="236"/>
      <c r="G64" s="235"/>
      <c r="H64" s="236"/>
      <c r="I64" s="237"/>
      <c r="J64" s="238"/>
    </row>
    <row r="65" spans="1:12" x14ac:dyDescent="0.2">
      <c r="A65" s="229"/>
      <c r="B65" s="260"/>
      <c r="C65" s="261"/>
      <c r="D65" s="255"/>
      <c r="E65" s="239"/>
      <c r="F65" s="240"/>
      <c r="G65" s="239"/>
      <c r="H65" s="240"/>
      <c r="I65" s="241"/>
      <c r="J65" s="242"/>
    </row>
    <row r="66" spans="1:12" x14ac:dyDescent="0.2">
      <c r="A66" s="229"/>
      <c r="B66" s="260" t="s">
        <v>145</v>
      </c>
      <c r="C66" s="262">
        <v>0.03</v>
      </c>
      <c r="D66" s="255"/>
      <c r="E66" s="302">
        <f>+E63*C66</f>
        <v>437.27774999999991</v>
      </c>
      <c r="F66" s="303"/>
      <c r="G66" s="302">
        <f>+G63*C66</f>
        <v>2686.1347499999993</v>
      </c>
      <c r="H66" s="303"/>
      <c r="I66" s="302">
        <f>I63*C66</f>
        <v>3123.4124999999999</v>
      </c>
      <c r="J66" s="304"/>
    </row>
    <row r="67" spans="1:12" x14ac:dyDescent="0.2">
      <c r="A67" s="229"/>
      <c r="B67" s="260"/>
      <c r="C67" s="261"/>
      <c r="D67" s="255"/>
      <c r="E67" s="243"/>
      <c r="F67" s="244"/>
      <c r="G67" s="243"/>
      <c r="H67" s="244"/>
      <c r="I67" s="241"/>
      <c r="J67" s="242"/>
    </row>
    <row r="68" spans="1:12" x14ac:dyDescent="0.2">
      <c r="A68" s="229"/>
      <c r="B68" s="260" t="s">
        <v>146</v>
      </c>
      <c r="C68" s="262">
        <v>0.22</v>
      </c>
      <c r="D68" s="255"/>
      <c r="E68" s="302">
        <f>+E63*C68</f>
        <v>3206.7034999999996</v>
      </c>
      <c r="F68" s="303"/>
      <c r="G68" s="302">
        <f>+G63*C68</f>
        <v>19698.321499999995</v>
      </c>
      <c r="H68" s="303"/>
      <c r="I68" s="302">
        <f>+I63*C68</f>
        <v>22905.025000000001</v>
      </c>
      <c r="J68" s="304"/>
    </row>
    <row r="69" spans="1:12" x14ac:dyDescent="0.2">
      <c r="A69" s="229"/>
      <c r="B69" s="260"/>
      <c r="C69" s="261"/>
      <c r="D69" s="255"/>
      <c r="E69" s="243"/>
      <c r="F69" s="244"/>
      <c r="G69" s="243"/>
      <c r="H69" s="244"/>
      <c r="I69" s="241"/>
      <c r="J69" s="242"/>
    </row>
    <row r="70" spans="1:12" x14ac:dyDescent="0.2">
      <c r="A70" s="229"/>
      <c r="B70" s="260" t="s">
        <v>147</v>
      </c>
      <c r="C70" s="261"/>
      <c r="D70" s="255"/>
      <c r="E70" s="302">
        <f>+E68+E66+E63</f>
        <v>18219.906249999996</v>
      </c>
      <c r="F70" s="303"/>
      <c r="G70" s="302">
        <f>+G68+G66+G63</f>
        <v>111922.28124999997</v>
      </c>
      <c r="H70" s="303"/>
      <c r="I70" s="302">
        <f>I63+I66+I68</f>
        <v>130142.1875</v>
      </c>
      <c r="J70" s="304"/>
    </row>
    <row r="71" spans="1:12" ht="15.75" thickBot="1" x14ac:dyDescent="0.25">
      <c r="A71" s="245"/>
      <c r="B71" s="246"/>
      <c r="C71" s="247"/>
      <c r="D71" s="248"/>
      <c r="E71" s="249"/>
      <c r="F71" s="250"/>
      <c r="G71" s="249"/>
      <c r="H71" s="250"/>
      <c r="I71" s="251"/>
      <c r="J71" s="252"/>
      <c r="K71" s="230"/>
      <c r="L71" s="230"/>
    </row>
    <row r="72" spans="1:12" x14ac:dyDescent="0.2">
      <c r="K72" s="230"/>
      <c r="L72" s="230"/>
    </row>
    <row r="74" spans="1:12" x14ac:dyDescent="0.2">
      <c r="B74" s="253" t="s">
        <v>148</v>
      </c>
    </row>
    <row r="75" spans="1:12" x14ac:dyDescent="0.2">
      <c r="K75" s="230"/>
      <c r="L75" s="230"/>
    </row>
  </sheetData>
  <mergeCells count="13">
    <mergeCell ref="B7:J7"/>
    <mergeCell ref="E63:F63"/>
    <mergeCell ref="G63:H63"/>
    <mergeCell ref="I63:J63"/>
    <mergeCell ref="E66:F66"/>
    <mergeCell ref="G66:H66"/>
    <mergeCell ref="I66:J66"/>
    <mergeCell ref="E68:F68"/>
    <mergeCell ref="G68:H68"/>
    <mergeCell ref="I68:J68"/>
    <mergeCell ref="E70:F70"/>
    <mergeCell ref="G70:H70"/>
    <mergeCell ref="I70:J70"/>
  </mergeCells>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1"/>
  <sheetViews>
    <sheetView view="pageBreakPreview" zoomScale="85" zoomScaleNormal="85" zoomScaleSheetLayoutView="85" workbookViewId="0">
      <pane ySplit="7" topLeftCell="A8" activePane="bottomLeft" state="frozen"/>
      <selection pane="bottomLeft" activeCell="E15" sqref="E15"/>
    </sheetView>
  </sheetViews>
  <sheetFormatPr defaultColWidth="9.6640625" defaultRowHeight="15.75" x14ac:dyDescent="0.2"/>
  <cols>
    <col min="1" max="1" width="7.109375" style="23" customWidth="1"/>
    <col min="2" max="2" width="8.109375" style="23" customWidth="1"/>
    <col min="3" max="3" width="38.21875" style="67" customWidth="1"/>
    <col min="4" max="5" width="8.109375" style="68" customWidth="1"/>
    <col min="6" max="6" width="13.21875" style="68" customWidth="1"/>
    <col min="7" max="7" width="6.5546875" style="23" customWidth="1"/>
    <col min="8" max="8" width="10.5546875" style="67" customWidth="1"/>
    <col min="9" max="9" width="11.109375" style="66" customWidth="1"/>
    <col min="10" max="10" width="36.109375" style="64" bestFit="1" customWidth="1"/>
    <col min="11" max="16384" width="9.6640625" style="64"/>
  </cols>
  <sheetData>
    <row r="1" spans="1:16" x14ac:dyDescent="0.2">
      <c r="C1" s="60"/>
      <c r="D1" s="61"/>
      <c r="E1" s="61"/>
      <c r="F1" s="61"/>
      <c r="G1" s="61"/>
      <c r="H1" s="62"/>
      <c r="I1" s="63"/>
    </row>
    <row r="2" spans="1:16" x14ac:dyDescent="0.2">
      <c r="C2" s="65" t="s">
        <v>22</v>
      </c>
      <c r="D2" s="60" t="s">
        <v>23</v>
      </c>
      <c r="E2" s="61"/>
      <c r="F2" s="61"/>
      <c r="G2" s="61"/>
      <c r="H2" s="64"/>
      <c r="I2" s="63"/>
    </row>
    <row r="3" spans="1:16" x14ac:dyDescent="0.2">
      <c r="C3" s="65" t="s">
        <v>24</v>
      </c>
      <c r="D3" s="60" t="s">
        <v>25</v>
      </c>
      <c r="E3" s="61"/>
      <c r="F3" s="61"/>
      <c r="G3" s="61"/>
      <c r="H3" s="64"/>
      <c r="I3" s="63"/>
    </row>
    <row r="4" spans="1:16" x14ac:dyDescent="0.2">
      <c r="C4" s="64"/>
      <c r="D4" s="60" t="s">
        <v>26</v>
      </c>
      <c r="E4" s="61"/>
      <c r="F4" s="61"/>
      <c r="G4" s="61"/>
      <c r="H4" s="64"/>
      <c r="I4" s="63"/>
    </row>
    <row r="5" spans="1:16" x14ac:dyDescent="0.2">
      <c r="C5" s="61"/>
      <c r="D5" s="61"/>
      <c r="E5" s="61"/>
      <c r="F5" s="61"/>
      <c r="H5" s="60"/>
    </row>
    <row r="6" spans="1:16" x14ac:dyDescent="0.2">
      <c r="G6" s="64"/>
      <c r="H6" s="69" t="s">
        <v>27</v>
      </c>
      <c r="I6" s="70">
        <f ca="1">TODAY()</f>
        <v>46231</v>
      </c>
    </row>
    <row r="7" spans="1:16" s="74" customFormat="1" x14ac:dyDescent="0.2">
      <c r="A7" s="24" t="s">
        <v>0</v>
      </c>
      <c r="B7" s="117" t="s">
        <v>28</v>
      </c>
      <c r="C7" s="71" t="s">
        <v>3</v>
      </c>
      <c r="D7" s="71" t="s">
        <v>4</v>
      </c>
      <c r="E7" s="71" t="s">
        <v>5</v>
      </c>
      <c r="F7" s="71" t="s">
        <v>6</v>
      </c>
      <c r="G7" s="72" t="s">
        <v>7</v>
      </c>
      <c r="H7" s="71" t="s">
        <v>29</v>
      </c>
      <c r="I7" s="73" t="s">
        <v>8</v>
      </c>
      <c r="L7" s="309" t="s">
        <v>30</v>
      </c>
      <c r="M7" s="309"/>
    </row>
    <row r="8" spans="1:16" x14ac:dyDescent="0.2">
      <c r="A8" s="58"/>
      <c r="B8" s="118"/>
      <c r="C8" s="75" t="s">
        <v>31</v>
      </c>
      <c r="D8" s="76"/>
      <c r="E8" s="76"/>
      <c r="F8" s="76"/>
      <c r="G8" s="77"/>
      <c r="H8" s="78"/>
      <c r="I8" s="79"/>
      <c r="L8" s="80" t="s">
        <v>32</v>
      </c>
      <c r="M8" s="80" t="s">
        <v>33</v>
      </c>
    </row>
    <row r="9" spans="1:16" ht="31.5" x14ac:dyDescent="0.2">
      <c r="A9" s="59">
        <v>1</v>
      </c>
      <c r="B9" s="84" t="s">
        <v>34</v>
      </c>
      <c r="C9" s="81" t="s">
        <v>35</v>
      </c>
      <c r="D9" s="82">
        <v>11635</v>
      </c>
      <c r="E9" s="83">
        <v>0.1</v>
      </c>
      <c r="F9" s="82">
        <f>D9*(1+E9)</f>
        <v>12798.500000000002</v>
      </c>
      <c r="G9" s="84" t="s">
        <v>36</v>
      </c>
      <c r="H9" s="85">
        <v>4</v>
      </c>
      <c r="I9" s="86">
        <f>H9*F9</f>
        <v>51194.000000000007</v>
      </c>
      <c r="J9" s="64" t="s">
        <v>37</v>
      </c>
      <c r="K9" s="23" t="s">
        <v>38</v>
      </c>
      <c r="L9" s="80">
        <f>2520-80</f>
        <v>2440</v>
      </c>
      <c r="M9" s="80">
        <v>280</v>
      </c>
      <c r="N9" s="64">
        <f>(2440*2+290*2+2345+3830)</f>
        <v>11635</v>
      </c>
    </row>
    <row r="10" spans="1:16" ht="31.5" x14ac:dyDescent="0.2">
      <c r="A10" s="28">
        <v>2</v>
      </c>
      <c r="B10" s="23" t="s">
        <v>34</v>
      </c>
      <c r="C10" s="87" t="s">
        <v>39</v>
      </c>
      <c r="D10" s="88">
        <v>1185</v>
      </c>
      <c r="E10" s="89">
        <v>0.1</v>
      </c>
      <c r="F10" s="88">
        <f>D10*(1+E10)</f>
        <v>1303.5</v>
      </c>
      <c r="G10" s="23" t="s">
        <v>36</v>
      </c>
      <c r="H10" s="90">
        <v>4.5</v>
      </c>
      <c r="I10" s="91">
        <f>H10*F10</f>
        <v>5865.75</v>
      </c>
      <c r="J10" s="64" t="s">
        <v>40</v>
      </c>
      <c r="K10" s="23" t="s">
        <v>41</v>
      </c>
      <c r="L10" s="80">
        <f>210-80</f>
        <v>130</v>
      </c>
      <c r="M10" s="80">
        <v>80</v>
      </c>
      <c r="N10" s="64">
        <f>(280*2+325+300)</f>
        <v>1185</v>
      </c>
    </row>
    <row r="11" spans="1:16" ht="31.5" x14ac:dyDescent="0.2">
      <c r="A11" s="28">
        <v>3</v>
      </c>
      <c r="B11" s="23" t="s">
        <v>34</v>
      </c>
      <c r="C11" s="87" t="s">
        <v>42</v>
      </c>
      <c r="D11" s="88">
        <v>260</v>
      </c>
      <c r="E11" s="89">
        <v>0.1</v>
      </c>
      <c r="F11" s="88">
        <f t="shared" ref="F11:F19" si="0">D11*(1+E11)</f>
        <v>286</v>
      </c>
      <c r="G11" s="23" t="s">
        <v>36</v>
      </c>
      <c r="H11" s="90">
        <v>4.5</v>
      </c>
      <c r="I11" s="91">
        <f>H11*F11</f>
        <v>1287</v>
      </c>
      <c r="J11" s="64" t="s">
        <v>41</v>
      </c>
      <c r="K11" s="23" t="s">
        <v>43</v>
      </c>
      <c r="L11" s="80"/>
      <c r="M11" s="80"/>
      <c r="N11" s="64">
        <f>130*2</f>
        <v>260</v>
      </c>
    </row>
    <row r="12" spans="1:16" ht="31.5" x14ac:dyDescent="0.2">
      <c r="A12" s="28">
        <v>4</v>
      </c>
      <c r="B12" s="23" t="s">
        <v>34</v>
      </c>
      <c r="C12" s="92" t="s">
        <v>44</v>
      </c>
      <c r="D12" s="88">
        <v>160</v>
      </c>
      <c r="E12" s="89">
        <v>0.1</v>
      </c>
      <c r="F12" s="88">
        <f t="shared" si="0"/>
        <v>176</v>
      </c>
      <c r="G12" s="23" t="s">
        <v>36</v>
      </c>
      <c r="H12" s="90">
        <v>5</v>
      </c>
      <c r="I12" s="91">
        <f t="shared" ref="I12:I16" si="1">H12*F12</f>
        <v>880</v>
      </c>
      <c r="J12" s="64" t="s">
        <v>41</v>
      </c>
      <c r="K12" s="23" t="s">
        <v>45</v>
      </c>
      <c r="L12" s="80">
        <v>290</v>
      </c>
      <c r="M12" s="80"/>
      <c r="N12" s="64">
        <f>80*2</f>
        <v>160</v>
      </c>
    </row>
    <row r="13" spans="1:16" s="95" customFormat="1" ht="31.5" x14ac:dyDescent="0.2">
      <c r="A13" s="28">
        <v>5</v>
      </c>
      <c r="B13" s="23" t="s">
        <v>34</v>
      </c>
      <c r="C13" s="87" t="s">
        <v>46</v>
      </c>
      <c r="D13" s="88">
        <v>300</v>
      </c>
      <c r="E13" s="89">
        <v>0.1</v>
      </c>
      <c r="F13" s="88">
        <f t="shared" si="0"/>
        <v>330</v>
      </c>
      <c r="G13" s="23" t="s">
        <v>36</v>
      </c>
      <c r="H13" s="90">
        <v>4</v>
      </c>
      <c r="I13" s="91">
        <f>H13*F13</f>
        <v>1320</v>
      </c>
      <c r="J13" s="93" t="s">
        <v>47</v>
      </c>
      <c r="K13" s="23" t="s">
        <v>48</v>
      </c>
      <c r="L13" s="80">
        <v>1200</v>
      </c>
      <c r="M13" s="94"/>
      <c r="N13" s="95">
        <f>150*2</f>
        <v>300</v>
      </c>
    </row>
    <row r="14" spans="1:16" s="95" customFormat="1" x14ac:dyDescent="0.2">
      <c r="A14" s="28">
        <v>6</v>
      </c>
      <c r="B14" s="23" t="s">
        <v>49</v>
      </c>
      <c r="C14" s="87" t="s">
        <v>50</v>
      </c>
      <c r="D14" s="88">
        <v>14740</v>
      </c>
      <c r="E14" s="89">
        <v>0.1</v>
      </c>
      <c r="F14" s="88">
        <f t="shared" si="0"/>
        <v>16214.000000000002</v>
      </c>
      <c r="G14" s="23" t="s">
        <v>36</v>
      </c>
      <c r="H14" s="90">
        <v>4</v>
      </c>
      <c r="I14" s="91">
        <f>H14*F14</f>
        <v>64856.000000000007</v>
      </c>
      <c r="J14" s="64" t="s">
        <v>51</v>
      </c>
      <c r="K14" s="23" t="s">
        <v>52</v>
      </c>
      <c r="L14" s="80">
        <f>2670-325</f>
        <v>2345</v>
      </c>
      <c r="M14" s="80">
        <v>325</v>
      </c>
      <c r="N14" s="95">
        <f>SUM(N9:N13)+L13</f>
        <v>14740</v>
      </c>
      <c r="O14" s="95">
        <f>SUM(L9:M10)*2+L13+SUM(L14:M14)+L15*2+SUM(L17:M17)+L12*2</f>
        <v>14740</v>
      </c>
      <c r="P14" s="95">
        <f>N14-O14</f>
        <v>0</v>
      </c>
    </row>
    <row r="15" spans="1:16" s="95" customFormat="1" x14ac:dyDescent="0.2">
      <c r="A15" s="28">
        <v>7</v>
      </c>
      <c r="B15" s="23" t="s">
        <v>53</v>
      </c>
      <c r="C15" s="87" t="s">
        <v>54</v>
      </c>
      <c r="D15" s="88">
        <v>5750</v>
      </c>
      <c r="E15" s="89">
        <v>0.1</v>
      </c>
      <c r="F15" s="88">
        <f t="shared" si="0"/>
        <v>6325.0000000000009</v>
      </c>
      <c r="G15" s="23" t="s">
        <v>36</v>
      </c>
      <c r="H15" s="90">
        <v>2.5</v>
      </c>
      <c r="I15" s="91">
        <f>H15*F15</f>
        <v>15812.500000000002</v>
      </c>
      <c r="J15" s="64" t="s">
        <v>55</v>
      </c>
      <c r="K15" s="23" t="s">
        <v>47</v>
      </c>
      <c r="L15" s="80">
        <v>150</v>
      </c>
      <c r="M15" s="94"/>
      <c r="N15" s="95">
        <f>SUM(L9:M10)+SUM(L14:M15)</f>
        <v>5750</v>
      </c>
    </row>
    <row r="16" spans="1:16" s="95" customFormat="1" x14ac:dyDescent="0.2">
      <c r="A16" s="28">
        <v>8</v>
      </c>
      <c r="B16" s="23" t="s">
        <v>56</v>
      </c>
      <c r="C16" s="87" t="s">
        <v>57</v>
      </c>
      <c r="D16" s="96">
        <v>290</v>
      </c>
      <c r="E16" s="89">
        <v>0.1</v>
      </c>
      <c r="F16" s="88">
        <f t="shared" si="0"/>
        <v>319</v>
      </c>
      <c r="G16" s="23" t="s">
        <v>36</v>
      </c>
      <c r="H16" s="90">
        <v>2</v>
      </c>
      <c r="I16" s="91">
        <f t="shared" si="1"/>
        <v>638</v>
      </c>
      <c r="J16" s="64" t="s">
        <v>45</v>
      </c>
      <c r="K16" s="23" t="s">
        <v>58</v>
      </c>
      <c r="L16" s="80">
        <v>20</v>
      </c>
      <c r="M16" s="94"/>
    </row>
    <row r="17" spans="1:14" s="95" customFormat="1" x14ac:dyDescent="0.2">
      <c r="A17" s="28">
        <v>8</v>
      </c>
      <c r="B17" s="23" t="s">
        <v>59</v>
      </c>
      <c r="C17" s="87" t="s">
        <v>60</v>
      </c>
      <c r="D17" s="96">
        <v>4130</v>
      </c>
      <c r="E17" s="89">
        <v>0.1</v>
      </c>
      <c r="F17" s="88">
        <f t="shared" si="0"/>
        <v>4543</v>
      </c>
      <c r="G17" s="23" t="s">
        <v>36</v>
      </c>
      <c r="H17" s="90">
        <v>3</v>
      </c>
      <c r="I17" s="91">
        <f>H17*F17</f>
        <v>13629</v>
      </c>
      <c r="J17" s="64"/>
      <c r="K17" s="23" t="s">
        <v>61</v>
      </c>
      <c r="L17" s="80">
        <v>3830</v>
      </c>
      <c r="M17" s="94">
        <v>300</v>
      </c>
      <c r="N17" s="95">
        <f>SUM(L17:M17)</f>
        <v>4130</v>
      </c>
    </row>
    <row r="18" spans="1:14" s="95" customFormat="1" x14ac:dyDescent="0.2">
      <c r="A18" s="28">
        <v>9</v>
      </c>
      <c r="B18" s="23" t="s">
        <v>62</v>
      </c>
      <c r="C18" s="97" t="s">
        <v>63</v>
      </c>
      <c r="D18" s="96">
        <v>5600</v>
      </c>
      <c r="E18" s="89">
        <v>0.05</v>
      </c>
      <c r="F18" s="88">
        <f t="shared" si="0"/>
        <v>5880</v>
      </c>
      <c r="G18" s="23" t="s">
        <v>36</v>
      </c>
      <c r="H18" s="90">
        <v>2</v>
      </c>
      <c r="I18" s="91">
        <f>H18*F18</f>
        <v>11760</v>
      </c>
      <c r="J18" s="64" t="s">
        <v>64</v>
      </c>
      <c r="N18" s="95">
        <f>SUM(L9:M10)+SUM(L14:M14)</f>
        <v>5600</v>
      </c>
    </row>
    <row r="19" spans="1:14" s="95" customFormat="1" x14ac:dyDescent="0.2">
      <c r="A19" s="56">
        <v>10</v>
      </c>
      <c r="B19" s="102" t="s">
        <v>62</v>
      </c>
      <c r="C19" s="98" t="s">
        <v>65</v>
      </c>
      <c r="D19" s="99">
        <v>150</v>
      </c>
      <c r="E19" s="100">
        <v>0.1</v>
      </c>
      <c r="F19" s="101">
        <f t="shared" si="0"/>
        <v>165</v>
      </c>
      <c r="G19" s="102" t="s">
        <v>36</v>
      </c>
      <c r="H19" s="103">
        <v>2.2000000000000002</v>
      </c>
      <c r="I19" s="104">
        <f>H19*F19</f>
        <v>363.00000000000006</v>
      </c>
      <c r="J19" s="64" t="s">
        <v>47</v>
      </c>
      <c r="K19" s="23"/>
      <c r="L19" s="64"/>
      <c r="N19" s="95">
        <v>150</v>
      </c>
    </row>
    <row r="20" spans="1:14" ht="16.5" thickBot="1" x14ac:dyDescent="0.25">
      <c r="C20" s="43"/>
      <c r="D20" s="96"/>
      <c r="E20" s="96"/>
      <c r="F20" s="96"/>
      <c r="H20" s="90"/>
      <c r="I20" s="105"/>
    </row>
    <row r="21" spans="1:14" ht="16.5" thickBot="1" x14ac:dyDescent="0.25">
      <c r="A21" s="55" t="s">
        <v>18</v>
      </c>
      <c r="B21" s="119"/>
      <c r="C21" s="106"/>
      <c r="D21" s="107"/>
      <c r="E21" s="107"/>
      <c r="F21" s="107"/>
      <c r="G21" s="108"/>
      <c r="H21" s="109"/>
      <c r="I21" s="110">
        <f>SUM(I9:I19)</f>
        <v>167605.25000000003</v>
      </c>
    </row>
    <row r="22" spans="1:14" ht="16.5" thickBot="1" x14ac:dyDescent="0.25">
      <c r="A22" s="55" t="s">
        <v>66</v>
      </c>
      <c r="B22" s="119"/>
      <c r="C22" s="106"/>
      <c r="D22" s="107"/>
      <c r="E22" s="107"/>
      <c r="F22" s="107"/>
      <c r="G22" s="108"/>
      <c r="H22" s="109"/>
      <c r="I22" s="111">
        <f>(3/100)*I21</f>
        <v>5028.1575000000003</v>
      </c>
    </row>
    <row r="23" spans="1:14" ht="16.5" thickBot="1" x14ac:dyDescent="0.25">
      <c r="A23" s="55" t="s">
        <v>67</v>
      </c>
      <c r="B23" s="119"/>
      <c r="C23" s="106"/>
      <c r="D23" s="107"/>
      <c r="E23" s="107"/>
      <c r="F23" s="107"/>
      <c r="G23" s="108"/>
      <c r="H23" s="109"/>
      <c r="I23" s="110">
        <f>SUM(I21:I22)</f>
        <v>172633.40750000003</v>
      </c>
    </row>
    <row r="24" spans="1:14" x14ac:dyDescent="0.2">
      <c r="A24" s="57"/>
      <c r="B24" s="57"/>
      <c r="C24" s="64"/>
      <c r="D24" s="112"/>
      <c r="E24" s="112"/>
      <c r="F24" s="112"/>
      <c r="H24" s="113"/>
      <c r="I24" s="114"/>
    </row>
    <row r="25" spans="1:14" x14ac:dyDescent="0.2">
      <c r="C25" s="115" t="s">
        <v>68</v>
      </c>
    </row>
    <row r="26" spans="1:14" x14ac:dyDescent="0.2">
      <c r="B26" s="23">
        <v>1</v>
      </c>
      <c r="C26" s="67" t="s">
        <v>69</v>
      </c>
      <c r="J26" s="116"/>
    </row>
    <row r="27" spans="1:14" x14ac:dyDescent="0.2">
      <c r="B27" s="23">
        <v>2</v>
      </c>
      <c r="C27" s="67" t="s">
        <v>70</v>
      </c>
    </row>
    <row r="28" spans="1:14" x14ac:dyDescent="0.2">
      <c r="B28" s="23">
        <v>3</v>
      </c>
      <c r="C28" s="67" t="s">
        <v>71</v>
      </c>
    </row>
    <row r="29" spans="1:14" x14ac:dyDescent="0.2">
      <c r="B29" s="23">
        <v>4</v>
      </c>
      <c r="C29" s="45" t="s">
        <v>72</v>
      </c>
    </row>
    <row r="30" spans="1:14" x14ac:dyDescent="0.2">
      <c r="B30" s="23">
        <v>5</v>
      </c>
      <c r="C30" s="45" t="s">
        <v>73</v>
      </c>
    </row>
    <row r="31" spans="1:14" ht="31.5" x14ac:dyDescent="0.2">
      <c r="B31" s="23">
        <v>6</v>
      </c>
      <c r="C31" s="45" t="s">
        <v>74</v>
      </c>
    </row>
  </sheetData>
  <mergeCells count="1">
    <mergeCell ref="L7:M7"/>
  </mergeCells>
  <printOptions horizontalCentered="1"/>
  <pageMargins left="0.7" right="0.7" top="0.5" bottom="0.5" header="0.3" footer="0.3"/>
  <pageSetup paperSize="9" scale="1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view="pageBreakPreview" zoomScale="85" zoomScaleNormal="85" zoomScaleSheetLayoutView="85" workbookViewId="0">
      <pane ySplit="7" topLeftCell="A14" activePane="bottomLeft" state="frozen"/>
      <selection pane="bottomLeft" activeCell="H19" sqref="H19:J28"/>
    </sheetView>
  </sheetViews>
  <sheetFormatPr defaultColWidth="9.6640625" defaultRowHeight="15.75" x14ac:dyDescent="0.2"/>
  <cols>
    <col min="1" max="1" width="10" style="23" customWidth="1"/>
    <col min="2" max="2" width="27.88671875" style="8" customWidth="1"/>
    <col min="3" max="3" width="10.5546875" style="8" customWidth="1"/>
    <col min="4" max="4" width="8.109375" style="20" customWidth="1"/>
    <col min="5" max="5" width="6.5546875" style="6" customWidth="1"/>
    <col min="6" max="6" width="11.109375" style="7" customWidth="1"/>
    <col min="7" max="7" width="34.109375" style="5" customWidth="1"/>
    <col min="8" max="8" width="12" style="5" customWidth="1"/>
    <col min="9" max="10" width="9.6640625" style="5"/>
    <col min="11" max="11" width="10.6640625" style="5" customWidth="1"/>
    <col min="12" max="12" width="11.77734375" style="5" customWidth="1"/>
    <col min="13" max="13" width="10.6640625" style="5" customWidth="1"/>
    <col min="14" max="16384" width="9.6640625" style="5"/>
  </cols>
  <sheetData>
    <row r="1" spans="1:9" x14ac:dyDescent="0.2">
      <c r="B1" s="1"/>
      <c r="C1" s="2"/>
      <c r="D1" s="3"/>
      <c r="E1" s="3"/>
      <c r="F1" s="4"/>
    </row>
    <row r="2" spans="1:9" x14ac:dyDescent="0.2">
      <c r="B2" s="17" t="s">
        <v>22</v>
      </c>
      <c r="C2" s="1" t="s">
        <v>23</v>
      </c>
      <c r="D2" s="3"/>
      <c r="E2" s="3"/>
      <c r="F2" s="4"/>
    </row>
    <row r="3" spans="1:9" x14ac:dyDescent="0.2">
      <c r="B3" s="17" t="s">
        <v>24</v>
      </c>
      <c r="C3" s="1" t="s">
        <v>75</v>
      </c>
      <c r="D3" s="3"/>
      <c r="E3" s="3"/>
      <c r="F3" s="4"/>
    </row>
    <row r="4" spans="1:9" x14ac:dyDescent="0.2">
      <c r="B4" s="5"/>
      <c r="C4" s="1" t="s">
        <v>76</v>
      </c>
      <c r="D4" s="3"/>
      <c r="E4" s="3"/>
      <c r="F4" s="4"/>
    </row>
    <row r="5" spans="1:9" x14ac:dyDescent="0.2">
      <c r="B5" s="3"/>
      <c r="C5" s="1"/>
      <c r="D5" s="3"/>
    </row>
    <row r="6" spans="1:9" x14ac:dyDescent="0.2">
      <c r="E6" s="9" t="s">
        <v>27</v>
      </c>
      <c r="F6" s="10">
        <f ca="1">TODAY()</f>
        <v>46231</v>
      </c>
    </row>
    <row r="7" spans="1:9" s="11" customFormat="1" x14ac:dyDescent="0.2">
      <c r="A7" s="24" t="s">
        <v>0</v>
      </c>
      <c r="B7" s="25" t="s">
        <v>3</v>
      </c>
      <c r="C7" s="25" t="s">
        <v>29</v>
      </c>
      <c r="D7" s="25" t="s">
        <v>4</v>
      </c>
      <c r="E7" s="26" t="s">
        <v>7</v>
      </c>
      <c r="F7" s="27" t="s">
        <v>8</v>
      </c>
    </row>
    <row r="8" spans="1:9" x14ac:dyDescent="0.2">
      <c r="A8" s="35"/>
      <c r="B8" s="39" t="s">
        <v>31</v>
      </c>
      <c r="C8" s="14"/>
      <c r="D8" s="21"/>
      <c r="E8" s="15"/>
      <c r="F8" s="16"/>
      <c r="H8" s="30"/>
    </row>
    <row r="9" spans="1:9" ht="31.5" x14ac:dyDescent="0.2">
      <c r="A9" s="28">
        <v>1</v>
      </c>
      <c r="B9" s="49" t="s">
        <v>77</v>
      </c>
      <c r="C9" s="38"/>
      <c r="D9" s="40">
        <f>((2358+277+2077)-644)+3830</f>
        <v>7898</v>
      </c>
      <c r="E9" s="6" t="s">
        <v>36</v>
      </c>
      <c r="F9" s="18">
        <f>C9*D9</f>
        <v>0</v>
      </c>
      <c r="G9" s="5" t="s">
        <v>37</v>
      </c>
    </row>
    <row r="10" spans="1:9" ht="31.5" x14ac:dyDescent="0.2">
      <c r="A10" s="28">
        <v>2</v>
      </c>
      <c r="B10" s="31" t="s">
        <v>78</v>
      </c>
      <c r="C10" s="38"/>
      <c r="D10" s="40">
        <f>644+292</f>
        <v>936</v>
      </c>
      <c r="E10" s="6" t="s">
        <v>36</v>
      </c>
      <c r="F10" s="18">
        <f t="shared" ref="F10:F18" si="0">C10*D10</f>
        <v>0</v>
      </c>
      <c r="G10" s="5" t="s">
        <v>40</v>
      </c>
      <c r="I10" s="5" t="s">
        <v>79</v>
      </c>
    </row>
    <row r="11" spans="1:9" ht="31.5" x14ac:dyDescent="0.2">
      <c r="A11" s="28">
        <v>3</v>
      </c>
      <c r="B11" s="31" t="s">
        <v>80</v>
      </c>
      <c r="C11" s="19"/>
      <c r="D11" s="40">
        <f>206-78</f>
        <v>128</v>
      </c>
      <c r="E11" s="6" t="s">
        <v>36</v>
      </c>
      <c r="F11" s="18">
        <f t="shared" si="0"/>
        <v>0</v>
      </c>
      <c r="G11" s="5" t="s">
        <v>41</v>
      </c>
      <c r="I11" s="5" t="s">
        <v>81</v>
      </c>
    </row>
    <row r="12" spans="1:9" ht="47.25" x14ac:dyDescent="0.2">
      <c r="A12" s="28">
        <v>4</v>
      </c>
      <c r="B12" s="48" t="s">
        <v>82</v>
      </c>
      <c r="C12" s="19"/>
      <c r="D12" s="40">
        <v>78</v>
      </c>
      <c r="E12" s="6" t="s">
        <v>36</v>
      </c>
      <c r="F12" s="18">
        <f t="shared" si="0"/>
        <v>0</v>
      </c>
      <c r="G12" s="5" t="s">
        <v>41</v>
      </c>
      <c r="H12" s="34"/>
    </row>
    <row r="13" spans="1:9" s="34" customFormat="1" ht="31.5" x14ac:dyDescent="0.2">
      <c r="A13" s="28">
        <v>5</v>
      </c>
      <c r="B13" s="31" t="s">
        <v>83</v>
      </c>
      <c r="C13" s="33"/>
      <c r="D13" s="40">
        <v>148</v>
      </c>
      <c r="E13" s="6" t="s">
        <v>36</v>
      </c>
      <c r="F13" s="18">
        <f t="shared" si="0"/>
        <v>0</v>
      </c>
      <c r="G13" s="50" t="s">
        <v>47</v>
      </c>
    </row>
    <row r="14" spans="1:9" s="34" customFormat="1" ht="31.5" x14ac:dyDescent="0.2">
      <c r="A14" s="28">
        <v>6</v>
      </c>
      <c r="B14" s="31" t="s">
        <v>50</v>
      </c>
      <c r="C14" s="33"/>
      <c r="D14" s="40">
        <f>2538+206+277+1343+2077+148</f>
        <v>6589</v>
      </c>
      <c r="E14" s="6" t="s">
        <v>36</v>
      </c>
      <c r="F14" s="18">
        <f t="shared" si="0"/>
        <v>0</v>
      </c>
      <c r="G14" s="5" t="s">
        <v>51</v>
      </c>
    </row>
    <row r="15" spans="1:9" s="34" customFormat="1" x14ac:dyDescent="0.2">
      <c r="A15" s="28">
        <v>7</v>
      </c>
      <c r="B15" s="31" t="s">
        <v>84</v>
      </c>
      <c r="C15" s="33"/>
      <c r="D15" s="40">
        <v>4968</v>
      </c>
      <c r="E15" s="6" t="s">
        <v>36</v>
      </c>
      <c r="F15" s="18">
        <f t="shared" si="0"/>
        <v>0</v>
      </c>
      <c r="G15" s="5" t="s">
        <v>55</v>
      </c>
    </row>
    <row r="16" spans="1:9" s="34" customFormat="1" x14ac:dyDescent="0.2">
      <c r="A16" s="28">
        <v>8</v>
      </c>
      <c r="B16" s="31" t="s">
        <v>85</v>
      </c>
      <c r="C16" s="33"/>
      <c r="D16" s="29">
        <v>277</v>
      </c>
      <c r="E16" s="6" t="s">
        <v>36</v>
      </c>
      <c r="F16" s="18">
        <f t="shared" si="0"/>
        <v>0</v>
      </c>
      <c r="G16" s="5" t="s">
        <v>45</v>
      </c>
    </row>
    <row r="17" spans="1:11" s="34" customFormat="1" x14ac:dyDescent="0.2">
      <c r="A17" s="23">
        <v>9</v>
      </c>
      <c r="B17" s="47" t="s">
        <v>86</v>
      </c>
      <c r="C17" s="33"/>
      <c r="D17" s="29">
        <f>2538+206+2077</f>
        <v>4821</v>
      </c>
      <c r="E17" s="6" t="s">
        <v>36</v>
      </c>
      <c r="F17" s="18">
        <f t="shared" si="0"/>
        <v>0</v>
      </c>
      <c r="G17" s="5" t="s">
        <v>64</v>
      </c>
    </row>
    <row r="18" spans="1:11" s="34" customFormat="1" x14ac:dyDescent="0.2">
      <c r="A18" s="23">
        <v>10</v>
      </c>
      <c r="B18" s="47" t="s">
        <v>87</v>
      </c>
      <c r="C18" s="33"/>
      <c r="D18" s="29">
        <v>148</v>
      </c>
      <c r="E18" s="6" t="s">
        <v>36</v>
      </c>
      <c r="F18" s="18">
        <f t="shared" si="0"/>
        <v>0</v>
      </c>
      <c r="G18" s="5" t="s">
        <v>47</v>
      </c>
      <c r="H18" s="54" t="s">
        <v>88</v>
      </c>
    </row>
    <row r="19" spans="1:11" ht="16.5" thickBot="1" x14ac:dyDescent="0.25">
      <c r="B19" s="31"/>
      <c r="C19" s="19"/>
      <c r="D19" s="29"/>
      <c r="F19" s="18"/>
      <c r="H19" s="6" t="s">
        <v>38</v>
      </c>
      <c r="I19" s="30">
        <v>2538</v>
      </c>
      <c r="J19" s="5">
        <v>2520</v>
      </c>
    </row>
    <row r="20" spans="1:11" ht="16.5" thickBot="1" x14ac:dyDescent="0.25">
      <c r="A20" s="36" t="s">
        <v>89</v>
      </c>
      <c r="B20" s="13"/>
      <c r="C20" s="12"/>
      <c r="D20" s="22"/>
      <c r="E20" s="32"/>
      <c r="F20" s="37">
        <f>SUM(F9:F18)</f>
        <v>0</v>
      </c>
      <c r="H20" s="6" t="s">
        <v>41</v>
      </c>
      <c r="I20" s="30">
        <v>205</v>
      </c>
      <c r="J20" s="5">
        <v>206</v>
      </c>
    </row>
    <row r="21" spans="1:11" x14ac:dyDescent="0.2">
      <c r="B21" s="41" t="s">
        <v>68</v>
      </c>
      <c r="H21" s="6" t="s">
        <v>43</v>
      </c>
      <c r="I21" s="30" t="s">
        <v>90</v>
      </c>
    </row>
    <row r="22" spans="1:11" x14ac:dyDescent="0.2">
      <c r="A22" s="23">
        <v>1</v>
      </c>
      <c r="B22" s="8" t="s">
        <v>69</v>
      </c>
      <c r="G22" s="46"/>
      <c r="H22" s="6" t="s">
        <v>45</v>
      </c>
      <c r="I22" s="30">
        <v>277</v>
      </c>
      <c r="J22" s="5">
        <v>290</v>
      </c>
    </row>
    <row r="23" spans="1:11" x14ac:dyDescent="0.2">
      <c r="A23" s="23">
        <v>2</v>
      </c>
      <c r="B23" s="8" t="s">
        <v>70</v>
      </c>
      <c r="H23" s="6" t="s">
        <v>48</v>
      </c>
      <c r="I23" s="30">
        <v>1342</v>
      </c>
      <c r="J23" s="5">
        <v>1200</v>
      </c>
    </row>
    <row r="24" spans="1:11" x14ac:dyDescent="0.2">
      <c r="A24" s="23">
        <v>3</v>
      </c>
      <c r="B24" s="8" t="s">
        <v>71</v>
      </c>
      <c r="H24" s="6" t="s">
        <v>52</v>
      </c>
      <c r="I24" s="30">
        <v>2077</v>
      </c>
      <c r="J24" s="5">
        <v>2670</v>
      </c>
    </row>
    <row r="25" spans="1:11" x14ac:dyDescent="0.2">
      <c r="A25" s="23">
        <v>4</v>
      </c>
      <c r="B25" s="42" t="s">
        <v>72</v>
      </c>
      <c r="H25" s="6" t="s">
        <v>47</v>
      </c>
      <c r="I25" s="30">
        <v>148</v>
      </c>
      <c r="J25" s="5">
        <v>150</v>
      </c>
    </row>
    <row r="26" spans="1:11" x14ac:dyDescent="0.2">
      <c r="A26" s="23">
        <v>5</v>
      </c>
      <c r="B26" s="42" t="s">
        <v>73</v>
      </c>
      <c r="H26" s="6" t="s">
        <v>58</v>
      </c>
      <c r="I26" s="30">
        <v>22</v>
      </c>
      <c r="J26" s="5">
        <v>20</v>
      </c>
      <c r="K26" s="5" t="s">
        <v>91</v>
      </c>
    </row>
    <row r="27" spans="1:11" x14ac:dyDescent="0.2">
      <c r="A27" s="23">
        <v>6</v>
      </c>
      <c r="B27" s="51"/>
      <c r="H27" s="6" t="s">
        <v>61</v>
      </c>
      <c r="I27" s="30">
        <v>3830</v>
      </c>
    </row>
    <row r="28" spans="1:11" x14ac:dyDescent="0.2">
      <c r="B28" s="51"/>
      <c r="H28" s="6" t="s">
        <v>92</v>
      </c>
      <c r="I28" s="30">
        <v>292</v>
      </c>
    </row>
    <row r="29" spans="1:11" x14ac:dyDescent="0.2">
      <c r="B29" s="51"/>
      <c r="H29" s="6"/>
      <c r="I29" s="30"/>
    </row>
    <row r="30" spans="1:11" x14ac:dyDescent="0.2">
      <c r="B30" s="51"/>
      <c r="H30" s="6"/>
      <c r="I30" s="30"/>
    </row>
    <row r="31" spans="1:11" x14ac:dyDescent="0.2">
      <c r="B31" s="51" t="s">
        <v>93</v>
      </c>
      <c r="H31" s="6"/>
      <c r="I31" s="30"/>
    </row>
    <row r="32" spans="1:11" ht="18" customHeight="1" x14ac:dyDescent="0.2">
      <c r="B32" s="41" t="s">
        <v>94</v>
      </c>
      <c r="G32" s="44" t="s">
        <v>95</v>
      </c>
      <c r="H32" s="5" t="s">
        <v>96</v>
      </c>
    </row>
    <row r="33" spans="2:7" ht="173.25" x14ac:dyDescent="0.2">
      <c r="B33" s="8" t="s">
        <v>97</v>
      </c>
      <c r="G33" s="43" t="s">
        <v>98</v>
      </c>
    </row>
    <row r="35" spans="2:7" x14ac:dyDescent="0.2">
      <c r="B35" s="53" t="s">
        <v>99</v>
      </c>
      <c r="G35" s="46" t="s">
        <v>100</v>
      </c>
    </row>
    <row r="36" spans="2:7" ht="189" x14ac:dyDescent="0.2">
      <c r="B36" s="52" t="s">
        <v>101</v>
      </c>
      <c r="G36" s="45" t="s">
        <v>102</v>
      </c>
    </row>
    <row r="38" spans="2:7" x14ac:dyDescent="0.2">
      <c r="B38" s="41" t="s">
        <v>103</v>
      </c>
      <c r="G38" s="46" t="s">
        <v>104</v>
      </c>
    </row>
    <row r="39" spans="2:7" ht="94.5" x14ac:dyDescent="0.2">
      <c r="B39" s="8" t="s">
        <v>105</v>
      </c>
      <c r="G39" s="42" t="s">
        <v>106</v>
      </c>
    </row>
    <row r="40" spans="2:7" ht="31.5" x14ac:dyDescent="0.2">
      <c r="B40" s="41" t="s">
        <v>107</v>
      </c>
    </row>
    <row r="41" spans="2:7" ht="141.75" x14ac:dyDescent="0.2">
      <c r="B41" s="8" t="s">
        <v>108</v>
      </c>
    </row>
  </sheetData>
  <printOptions horizontalCentered="1"/>
  <pageMargins left="0.7" right="0.7" top="0.5" bottom="0.5" header="0.3" footer="0.3"/>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i = " h t t p : / / w w w . w 3 . o r g / 2 0 0 1 / X M L S c h e m a - i n s t a n c e "   x m l n s : x s d = " h t t p : / / w w w . w 3 . o r g / 2 0 0 1 / X M L S c h e m a " > < T o k e n s / > < / S w i f t T o k e n s > 
</file>

<file path=customXml/itemProps1.xml><?xml version="1.0" encoding="utf-8"?>
<ds:datastoreItem xmlns:ds="http://schemas.openxmlformats.org/officeDocument/2006/customXml" ds:itemID="{48DCDD69-322B-46E1-BFDC-FD8C965AD8A9}">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ESTIMATE</vt:lpstr>
      <vt:lpstr>REPORT</vt:lpstr>
      <vt:lpstr>UJ</vt:lpstr>
      <vt:lpstr>DETAIL (2)</vt:lpstr>
      <vt:lpstr>'DETAIL (2)'!Print_Area</vt:lpstr>
      <vt:lpstr>ESTIMATE!Print_Area</vt:lpstr>
      <vt:lpstr>REPORT!Print_Area</vt:lpstr>
      <vt:lpstr>UJ!Print_Area</vt:lpstr>
      <vt:lpstr>'DETAIL (2)'!Print_Titles</vt:lpstr>
      <vt:lpstr>ESTIMATE!Print_Titles</vt:lpstr>
      <vt:lpstr>UJ!Print_Titles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2013-07-08T09:36:48Z</dcterms:created>
  <dcterms:modified xsi:type="dcterms:W3CDTF">2026-07-28T11:04:46Z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{48DCDD69-322B-46E1-BFDC-FD8C965AD8A9}</vt:lpwstr>
  </property>
</Properties>
</file>