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0" documentId="13_ncr:1_{0FEACFB3-8AE5-43A4-A158-586E6C09C7B0}" xr6:coauthVersionLast="47" xr6:coauthVersionMax="47" xr10:uidLastSave="{00000000-0000-0000-0000-000000000000}"/>
  <bookViews>
    <workbookView xWindow="-120" yWindow="-120" windowWidth="20730" windowHeight="11040" xr2:uid="{00000000-000D-0000-FFFF-FFFF00000000}"/>
  </bookViews>
  <sheets>
    <sheet name="ESTIMATE" sheetId="18" r:id="rId1"/>
    <sheet name="UJ" sheetId="13" state="hidden" r:id="rId2"/>
    <sheet name="DETAIL (2)" sheetId="12" state="hidden" r:id="rId3"/>
  </sheets>
  <definedNames>
    <definedName name="_xlnm._FilterDatabase" localSheetId="0" hidden="1">ESTIMATE!$H$1:$H$311</definedName>
    <definedName name="_xlnm.Print_Area" localSheetId="2">'DETAIL (2)'!$A$1:$F$20</definedName>
    <definedName name="_xlnm.Print_Area" localSheetId="0">ESTIMATE!$A$1:$Q$312</definedName>
    <definedName name="_xlnm.Print_Area" localSheetId="1">UJ!$A$1:$I$31</definedName>
    <definedName name="_xlnm.Print_Titles" localSheetId="2">'DETAIL (2)'!$1:$7</definedName>
    <definedName name="_xlnm.Print_Titles" localSheetId="0">ESTIMATE!$1:$5</definedName>
    <definedName name="_xlnm.Print_Titles" localSheetId="1">UJ!$1:$7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90" i="18" l="1"/>
  <c r="J290" i="18"/>
  <c r="L290" i="18" s="1"/>
  <c r="N299" i="18"/>
  <c r="J299" i="18"/>
  <c r="L299" i="18" s="1"/>
  <c r="O299" i="18" s="1"/>
  <c r="N293" i="18"/>
  <c r="J293" i="18"/>
  <c r="L293" i="18" s="1"/>
  <c r="N281" i="18"/>
  <c r="J281" i="18"/>
  <c r="L281" i="18" s="1"/>
  <c r="O281" i="18" s="1"/>
  <c r="N269" i="18"/>
  <c r="J269" i="18"/>
  <c r="L269" i="18" s="1"/>
  <c r="O269" i="18" s="1"/>
  <c r="N262" i="18"/>
  <c r="J262" i="18"/>
  <c r="L262" i="18" s="1"/>
  <c r="O262" i="18" s="1"/>
  <c r="N256" i="18"/>
  <c r="J256" i="18"/>
  <c r="L256" i="18" s="1"/>
  <c r="O256" i="18" s="1"/>
  <c r="N243" i="18"/>
  <c r="J243" i="18"/>
  <c r="L243" i="18" s="1"/>
  <c r="O243" i="18" s="1"/>
  <c r="N229" i="18"/>
  <c r="J229" i="18"/>
  <c r="L229" i="18" s="1"/>
  <c r="O229" i="18" s="1"/>
  <c r="N217" i="18"/>
  <c r="J217" i="18"/>
  <c r="L217" i="18" s="1"/>
  <c r="O217" i="18" s="1"/>
  <c r="N203" i="18"/>
  <c r="J203" i="18"/>
  <c r="L203" i="18" s="1"/>
  <c r="O203" i="18" s="1"/>
  <c r="N196" i="18"/>
  <c r="J196" i="18"/>
  <c r="L196" i="18" s="1"/>
  <c r="O196" i="18" s="1"/>
  <c r="N189" i="18"/>
  <c r="J189" i="18"/>
  <c r="L189" i="18" s="1"/>
  <c r="N302" i="18"/>
  <c r="J302" i="18"/>
  <c r="L302" i="18" s="1"/>
  <c r="O302" i="18" s="1"/>
  <c r="N301" i="18"/>
  <c r="J301" i="18"/>
  <c r="L301" i="18" s="1"/>
  <c r="O301" i="18" s="1"/>
  <c r="N300" i="18"/>
  <c r="J300" i="18"/>
  <c r="L300" i="18" s="1"/>
  <c r="O300" i="18" s="1"/>
  <c r="N296" i="18"/>
  <c r="J296" i="18"/>
  <c r="L296" i="18" s="1"/>
  <c r="O296" i="18" s="1"/>
  <c r="N295" i="18"/>
  <c r="J295" i="18"/>
  <c r="L295" i="18" s="1"/>
  <c r="O295" i="18" s="1"/>
  <c r="N294" i="18"/>
  <c r="J294" i="18"/>
  <c r="L294" i="18" s="1"/>
  <c r="O294" i="18" s="1"/>
  <c r="N285" i="18"/>
  <c r="J285" i="18"/>
  <c r="L285" i="18" s="1"/>
  <c r="O285" i="18" s="1"/>
  <c r="N284" i="18"/>
  <c r="J284" i="18"/>
  <c r="L284" i="18" s="1"/>
  <c r="O284" i="18" s="1"/>
  <c r="N283" i="18"/>
  <c r="J283" i="18"/>
  <c r="L283" i="18" s="1"/>
  <c r="O283" i="18" s="1"/>
  <c r="N278" i="18"/>
  <c r="J278" i="18"/>
  <c r="L278" i="18" s="1"/>
  <c r="O278" i="18" s="1"/>
  <c r="N277" i="18"/>
  <c r="J277" i="18"/>
  <c r="L277" i="18" s="1"/>
  <c r="O277" i="18" s="1"/>
  <c r="N276" i="18"/>
  <c r="J276" i="18"/>
  <c r="L276" i="18" s="1"/>
  <c r="O276" i="18" s="1"/>
  <c r="N273" i="18"/>
  <c r="J273" i="18"/>
  <c r="L273" i="18" s="1"/>
  <c r="O273" i="18" s="1"/>
  <c r="N272" i="18"/>
  <c r="J272" i="18"/>
  <c r="L272" i="18" s="1"/>
  <c r="O272" i="18" s="1"/>
  <c r="N271" i="18"/>
  <c r="J271" i="18"/>
  <c r="L271" i="18" s="1"/>
  <c r="O271" i="18" s="1"/>
  <c r="N266" i="18"/>
  <c r="J266" i="18"/>
  <c r="L266" i="18" s="1"/>
  <c r="O266" i="18" s="1"/>
  <c r="N265" i="18"/>
  <c r="J265" i="18"/>
  <c r="L265" i="18" s="1"/>
  <c r="O265" i="18" s="1"/>
  <c r="N264" i="18"/>
  <c r="J264" i="18"/>
  <c r="L264" i="18" s="1"/>
  <c r="O264" i="18" s="1"/>
  <c r="N259" i="18"/>
  <c r="J259" i="18"/>
  <c r="L259" i="18" s="1"/>
  <c r="O259" i="18" s="1"/>
  <c r="N258" i="18"/>
  <c r="J258" i="18"/>
  <c r="L258" i="18" s="1"/>
  <c r="O258" i="18" s="1"/>
  <c r="N257" i="18"/>
  <c r="J257" i="18"/>
  <c r="L257" i="18" s="1"/>
  <c r="O257" i="18" s="1"/>
  <c r="N254" i="18"/>
  <c r="J254" i="18"/>
  <c r="L254" i="18" s="1"/>
  <c r="O254" i="18" s="1"/>
  <c r="N253" i="18"/>
  <c r="J253" i="18"/>
  <c r="L253" i="18" s="1"/>
  <c r="O253" i="18" s="1"/>
  <c r="N252" i="18"/>
  <c r="J252" i="18"/>
  <c r="L252" i="18" s="1"/>
  <c r="O252" i="18" s="1"/>
  <c r="N247" i="18"/>
  <c r="J247" i="18"/>
  <c r="L247" i="18" s="1"/>
  <c r="O247" i="18" s="1"/>
  <c r="N246" i="18"/>
  <c r="J246" i="18"/>
  <c r="L246" i="18" s="1"/>
  <c r="O246" i="18" s="1"/>
  <c r="N245" i="18"/>
  <c r="J245" i="18"/>
  <c r="L245" i="18" s="1"/>
  <c r="O245" i="18" s="1"/>
  <c r="N240" i="18"/>
  <c r="J240" i="18"/>
  <c r="L240" i="18" s="1"/>
  <c r="O240" i="18" s="1"/>
  <c r="N239" i="18"/>
  <c r="J239" i="18"/>
  <c r="L239" i="18" s="1"/>
  <c r="O239" i="18" s="1"/>
  <c r="N238" i="18"/>
  <c r="J238" i="18"/>
  <c r="L238" i="18" s="1"/>
  <c r="O238" i="18" s="1"/>
  <c r="N233" i="18"/>
  <c r="J233" i="18"/>
  <c r="L233" i="18" s="1"/>
  <c r="O233" i="18" s="1"/>
  <c r="N232" i="18"/>
  <c r="J232" i="18"/>
  <c r="L232" i="18" s="1"/>
  <c r="O232" i="18" s="1"/>
  <c r="N231" i="18"/>
  <c r="J231" i="18"/>
  <c r="L231" i="18" s="1"/>
  <c r="O231" i="18" s="1"/>
  <c r="N226" i="18"/>
  <c r="J226" i="18"/>
  <c r="L226" i="18" s="1"/>
  <c r="O226" i="18" s="1"/>
  <c r="N225" i="18"/>
  <c r="J225" i="18"/>
  <c r="L225" i="18" s="1"/>
  <c r="O225" i="18" s="1"/>
  <c r="N224" i="18"/>
  <c r="J224" i="18"/>
  <c r="L224" i="18" s="1"/>
  <c r="O224" i="18" s="1"/>
  <c r="N221" i="18"/>
  <c r="J221" i="18"/>
  <c r="L221" i="18" s="1"/>
  <c r="O221" i="18" s="1"/>
  <c r="N220" i="18"/>
  <c r="J220" i="18"/>
  <c r="L220" i="18" s="1"/>
  <c r="O220" i="18" s="1"/>
  <c r="N219" i="18"/>
  <c r="J219" i="18"/>
  <c r="L219" i="18" s="1"/>
  <c r="O219" i="18" s="1"/>
  <c r="N214" i="18"/>
  <c r="J214" i="18"/>
  <c r="L214" i="18" s="1"/>
  <c r="O214" i="18" s="1"/>
  <c r="N213" i="18"/>
  <c r="J213" i="18"/>
  <c r="L213" i="18" s="1"/>
  <c r="O213" i="18" s="1"/>
  <c r="N212" i="18"/>
  <c r="J212" i="18"/>
  <c r="L212" i="18" s="1"/>
  <c r="O212" i="18" s="1"/>
  <c r="N207" i="18"/>
  <c r="J207" i="18"/>
  <c r="L207" i="18" s="1"/>
  <c r="O207" i="18" s="1"/>
  <c r="N206" i="18"/>
  <c r="J206" i="18"/>
  <c r="L206" i="18" s="1"/>
  <c r="O206" i="18" s="1"/>
  <c r="N205" i="18"/>
  <c r="J205" i="18"/>
  <c r="L205" i="18" s="1"/>
  <c r="O205" i="18" s="1"/>
  <c r="N200" i="18"/>
  <c r="J200" i="18"/>
  <c r="L200" i="18" s="1"/>
  <c r="O200" i="18" s="1"/>
  <c r="N199" i="18"/>
  <c r="J199" i="18"/>
  <c r="L199" i="18" s="1"/>
  <c r="O199" i="18" s="1"/>
  <c r="N198" i="18"/>
  <c r="J198" i="18"/>
  <c r="L198" i="18" s="1"/>
  <c r="O198" i="18" s="1"/>
  <c r="N193" i="18"/>
  <c r="J193" i="18"/>
  <c r="L193" i="18" s="1"/>
  <c r="O193" i="18" s="1"/>
  <c r="N192" i="18"/>
  <c r="J192" i="18"/>
  <c r="L192" i="18" s="1"/>
  <c r="O192" i="18" s="1"/>
  <c r="N191" i="18"/>
  <c r="J191" i="18"/>
  <c r="L191" i="18" s="1"/>
  <c r="O191" i="18" s="1"/>
  <c r="N186" i="18"/>
  <c r="J186" i="18"/>
  <c r="L186" i="18" s="1"/>
  <c r="O186" i="18" s="1"/>
  <c r="N185" i="18"/>
  <c r="J185" i="18"/>
  <c r="L185" i="18" s="1"/>
  <c r="O185" i="18" s="1"/>
  <c r="N184" i="18"/>
  <c r="J184" i="18"/>
  <c r="L184" i="18" s="1"/>
  <c r="O184" i="18" s="1"/>
  <c r="N179" i="18"/>
  <c r="J179" i="18"/>
  <c r="L179" i="18" s="1"/>
  <c r="O179" i="18" s="1"/>
  <c r="N178" i="18"/>
  <c r="J178" i="18"/>
  <c r="L178" i="18" s="1"/>
  <c r="O178" i="18" s="1"/>
  <c r="N177" i="18"/>
  <c r="J177" i="18"/>
  <c r="L177" i="18" s="1"/>
  <c r="O177" i="18" s="1"/>
  <c r="N172" i="18"/>
  <c r="J172" i="18"/>
  <c r="L172" i="18" s="1"/>
  <c r="O172" i="18" s="1"/>
  <c r="N171" i="18"/>
  <c r="J171" i="18"/>
  <c r="L171" i="18" s="1"/>
  <c r="O171" i="18" s="1"/>
  <c r="N170" i="18"/>
  <c r="J170" i="18"/>
  <c r="L170" i="18" s="1"/>
  <c r="O170" i="18" s="1"/>
  <c r="N282" i="18"/>
  <c r="J282" i="18"/>
  <c r="L282" i="18" s="1"/>
  <c r="O282" i="18" s="1"/>
  <c r="N270" i="18"/>
  <c r="J270" i="18"/>
  <c r="L270" i="18" s="1"/>
  <c r="O270" i="18" s="1"/>
  <c r="N263" i="18"/>
  <c r="J263" i="18"/>
  <c r="L263" i="18" s="1"/>
  <c r="O263" i="18" s="1"/>
  <c r="N251" i="18"/>
  <c r="J251" i="18"/>
  <c r="L251" i="18" s="1"/>
  <c r="O251" i="18" s="1"/>
  <c r="N244" i="18"/>
  <c r="J244" i="18"/>
  <c r="L244" i="18" s="1"/>
  <c r="O244" i="18" s="1"/>
  <c r="N237" i="18"/>
  <c r="J237" i="18"/>
  <c r="L237" i="18" s="1"/>
  <c r="O237" i="18" s="1"/>
  <c r="N230" i="18"/>
  <c r="J230" i="18"/>
  <c r="L230" i="18" s="1"/>
  <c r="O230" i="18" s="1"/>
  <c r="N218" i="18"/>
  <c r="J218" i="18"/>
  <c r="L218" i="18" s="1"/>
  <c r="O218" i="18" s="1"/>
  <c r="N211" i="18"/>
  <c r="J211" i="18"/>
  <c r="L211" i="18" s="1"/>
  <c r="O211" i="18" s="1"/>
  <c r="N204" i="18"/>
  <c r="J204" i="18"/>
  <c r="L204" i="18" s="1"/>
  <c r="O204" i="18" s="1"/>
  <c r="N197" i="18"/>
  <c r="J197" i="18"/>
  <c r="L197" i="18" s="1"/>
  <c r="O197" i="18" s="1"/>
  <c r="N190" i="18"/>
  <c r="J190" i="18"/>
  <c r="L190" i="18" s="1"/>
  <c r="O190" i="18" s="1"/>
  <c r="N183" i="18"/>
  <c r="J183" i="18"/>
  <c r="L183" i="18" s="1"/>
  <c r="O183" i="18" s="1"/>
  <c r="N176" i="18"/>
  <c r="J176" i="18"/>
  <c r="L176" i="18" s="1"/>
  <c r="O176" i="18" s="1"/>
  <c r="N169" i="18"/>
  <c r="J169" i="18"/>
  <c r="L169" i="18" s="1"/>
  <c r="O169" i="18" s="1"/>
  <c r="N275" i="18"/>
  <c r="J275" i="18"/>
  <c r="L275" i="18" s="1"/>
  <c r="O275" i="18" s="1"/>
  <c r="N250" i="18"/>
  <c r="J250" i="18"/>
  <c r="L250" i="18" s="1"/>
  <c r="O250" i="18" s="1"/>
  <c r="N236" i="18"/>
  <c r="J236" i="18"/>
  <c r="L236" i="18" s="1"/>
  <c r="O236" i="18" s="1"/>
  <c r="N223" i="18"/>
  <c r="J223" i="18"/>
  <c r="L223" i="18" s="1"/>
  <c r="O223" i="18" s="1"/>
  <c r="N210" i="18"/>
  <c r="J210" i="18"/>
  <c r="L210" i="18" s="1"/>
  <c r="O210" i="18" s="1"/>
  <c r="N182" i="18"/>
  <c r="J182" i="18"/>
  <c r="L182" i="18" s="1"/>
  <c r="O182" i="18" s="1"/>
  <c r="N175" i="18"/>
  <c r="J175" i="18"/>
  <c r="L175" i="18" s="1"/>
  <c r="O175" i="18" s="1"/>
  <c r="N168" i="18"/>
  <c r="J168" i="18"/>
  <c r="L168" i="18" s="1"/>
  <c r="O168" i="18" s="1"/>
  <c r="N160" i="18"/>
  <c r="J160" i="18"/>
  <c r="L160" i="18" s="1"/>
  <c r="N157" i="18"/>
  <c r="J157" i="18"/>
  <c r="L157" i="18" s="1"/>
  <c r="O157" i="18" s="1"/>
  <c r="N154" i="18"/>
  <c r="J154" i="18"/>
  <c r="L154" i="18" s="1"/>
  <c r="O154" i="18" s="1"/>
  <c r="N151" i="18"/>
  <c r="J151" i="18"/>
  <c r="L151" i="18" s="1"/>
  <c r="O151" i="18" s="1"/>
  <c r="N148" i="18"/>
  <c r="J148" i="18"/>
  <c r="L148" i="18" s="1"/>
  <c r="O148" i="18" s="1"/>
  <c r="N145" i="18"/>
  <c r="J145" i="18"/>
  <c r="L145" i="18" s="1"/>
  <c r="N142" i="18"/>
  <c r="J142" i="18"/>
  <c r="L142" i="18" s="1"/>
  <c r="O142" i="18" s="1"/>
  <c r="N139" i="18"/>
  <c r="J139" i="18"/>
  <c r="L139" i="18" s="1"/>
  <c r="O139" i="18" s="1"/>
  <c r="N136" i="18"/>
  <c r="J136" i="18"/>
  <c r="L136" i="18" s="1"/>
  <c r="O136" i="18" s="1"/>
  <c r="N133" i="18"/>
  <c r="J133" i="18"/>
  <c r="L133" i="18" s="1"/>
  <c r="N130" i="18"/>
  <c r="J130" i="18"/>
  <c r="L130" i="18" s="1"/>
  <c r="O130" i="18" s="1"/>
  <c r="N127" i="18"/>
  <c r="J127" i="18"/>
  <c r="L127" i="18" s="1"/>
  <c r="O127" i="18" s="1"/>
  <c r="N124" i="18"/>
  <c r="J124" i="18"/>
  <c r="L124" i="18" s="1"/>
  <c r="O124" i="18" s="1"/>
  <c r="N121" i="18"/>
  <c r="J121" i="18"/>
  <c r="L121" i="18" s="1"/>
  <c r="N118" i="18"/>
  <c r="J118" i="18"/>
  <c r="L118" i="18" s="1"/>
  <c r="N115" i="18"/>
  <c r="J115" i="18"/>
  <c r="L115" i="18" s="1"/>
  <c r="O115" i="18" s="1"/>
  <c r="N112" i="18"/>
  <c r="J112" i="18"/>
  <c r="L112" i="18" s="1"/>
  <c r="O112" i="18" s="1"/>
  <c r="N109" i="18"/>
  <c r="J109" i="18"/>
  <c r="L109" i="18" s="1"/>
  <c r="N51" i="18"/>
  <c r="J51" i="18"/>
  <c r="L51" i="18" s="1"/>
  <c r="N56" i="18"/>
  <c r="J56" i="18"/>
  <c r="L56" i="18" s="1"/>
  <c r="O56" i="18" s="1"/>
  <c r="N61" i="18"/>
  <c r="J61" i="18"/>
  <c r="L61" i="18" s="1"/>
  <c r="N66" i="18"/>
  <c r="J66" i="18"/>
  <c r="L66" i="18" s="1"/>
  <c r="O66" i="18" s="1"/>
  <c r="N71" i="18"/>
  <c r="J71" i="18"/>
  <c r="L71" i="18" s="1"/>
  <c r="O71" i="18" s="1"/>
  <c r="N76" i="18"/>
  <c r="J76" i="18"/>
  <c r="L76" i="18" s="1"/>
  <c r="N81" i="18"/>
  <c r="J81" i="18"/>
  <c r="L81" i="18" s="1"/>
  <c r="N101" i="18"/>
  <c r="J101" i="18"/>
  <c r="L101" i="18" s="1"/>
  <c r="O101" i="18" s="1"/>
  <c r="N98" i="18"/>
  <c r="J98" i="18"/>
  <c r="L98" i="18" s="1"/>
  <c r="O98" i="18" s="1"/>
  <c r="N97" i="18"/>
  <c r="J97" i="18"/>
  <c r="L97" i="18" s="1"/>
  <c r="O97" i="18" s="1"/>
  <c r="N96" i="18"/>
  <c r="J96" i="18"/>
  <c r="L96" i="18" s="1"/>
  <c r="O96" i="18" s="1"/>
  <c r="N93" i="18"/>
  <c r="J93" i="18"/>
  <c r="L93" i="18" s="1"/>
  <c r="O93" i="18" s="1"/>
  <c r="N92" i="18"/>
  <c r="J92" i="18"/>
  <c r="L92" i="18" s="1"/>
  <c r="O92" i="18" s="1"/>
  <c r="N91" i="18"/>
  <c r="J91" i="18"/>
  <c r="L91" i="18" s="1"/>
  <c r="O91" i="18" s="1"/>
  <c r="N88" i="18"/>
  <c r="J88" i="18"/>
  <c r="L88" i="18" s="1"/>
  <c r="O88" i="18" s="1"/>
  <c r="N87" i="18"/>
  <c r="J87" i="18"/>
  <c r="L87" i="18" s="1"/>
  <c r="O87" i="18" s="1"/>
  <c r="N86" i="18"/>
  <c r="J86" i="18"/>
  <c r="L86" i="18" s="1"/>
  <c r="N83" i="18"/>
  <c r="J83" i="18"/>
  <c r="L83" i="18" s="1"/>
  <c r="O83" i="18" s="1"/>
  <c r="N82" i="18"/>
  <c r="J82" i="18"/>
  <c r="L82" i="18" s="1"/>
  <c r="O82" i="18" s="1"/>
  <c r="N78" i="18"/>
  <c r="J78" i="18"/>
  <c r="L78" i="18" s="1"/>
  <c r="O78" i="18" s="1"/>
  <c r="N77" i="18"/>
  <c r="J77" i="18"/>
  <c r="L77" i="18" s="1"/>
  <c r="O77" i="18" s="1"/>
  <c r="N73" i="18"/>
  <c r="J73" i="18"/>
  <c r="L73" i="18" s="1"/>
  <c r="O73" i="18" s="1"/>
  <c r="N72" i="18"/>
  <c r="J72" i="18"/>
  <c r="L72" i="18" s="1"/>
  <c r="O72" i="18" s="1"/>
  <c r="N68" i="18"/>
  <c r="J68" i="18"/>
  <c r="L68" i="18" s="1"/>
  <c r="O68" i="18" s="1"/>
  <c r="N67" i="18"/>
  <c r="J67" i="18"/>
  <c r="L67" i="18" s="1"/>
  <c r="O67" i="18" s="1"/>
  <c r="N63" i="18"/>
  <c r="J63" i="18"/>
  <c r="L63" i="18" s="1"/>
  <c r="O63" i="18" s="1"/>
  <c r="N62" i="18"/>
  <c r="J62" i="18"/>
  <c r="L62" i="18" s="1"/>
  <c r="O62" i="18" s="1"/>
  <c r="N58" i="18"/>
  <c r="J58" i="18"/>
  <c r="L58" i="18" s="1"/>
  <c r="O58" i="18" s="1"/>
  <c r="N57" i="18"/>
  <c r="J57" i="18"/>
  <c r="L57" i="18" s="1"/>
  <c r="O57" i="18" s="1"/>
  <c r="J53" i="18"/>
  <c r="L53" i="18" s="1"/>
  <c r="O53" i="18" s="1"/>
  <c r="N53" i="18"/>
  <c r="N52" i="18"/>
  <c r="J52" i="18"/>
  <c r="L52" i="18" s="1"/>
  <c r="O52" i="18" s="1"/>
  <c r="N48" i="18"/>
  <c r="J48" i="18"/>
  <c r="L48" i="18" s="1"/>
  <c r="O48" i="18" s="1"/>
  <c r="N47" i="18"/>
  <c r="J47" i="18"/>
  <c r="L47" i="18" s="1"/>
  <c r="O47" i="18" s="1"/>
  <c r="N46" i="18"/>
  <c r="J46" i="18"/>
  <c r="L46" i="18" s="1"/>
  <c r="O46" i="18" s="1"/>
  <c r="N43" i="18"/>
  <c r="J43" i="18"/>
  <c r="L43" i="18" s="1"/>
  <c r="O43" i="18" s="1"/>
  <c r="N42" i="18"/>
  <c r="J42" i="18"/>
  <c r="L42" i="18" s="1"/>
  <c r="O42" i="18" s="1"/>
  <c r="N41" i="18"/>
  <c r="J41" i="18"/>
  <c r="L41" i="18" s="1"/>
  <c r="O41" i="18" s="1"/>
  <c r="N38" i="18"/>
  <c r="J38" i="18"/>
  <c r="L38" i="18" s="1"/>
  <c r="O38" i="18" s="1"/>
  <c r="N37" i="18"/>
  <c r="J37" i="18"/>
  <c r="L37" i="18" s="1"/>
  <c r="O37" i="18" s="1"/>
  <c r="N36" i="18"/>
  <c r="J36" i="18"/>
  <c r="L36" i="18" s="1"/>
  <c r="O36" i="18" s="1"/>
  <c r="N33" i="18"/>
  <c r="J33" i="18"/>
  <c r="L33" i="18" s="1"/>
  <c r="O33" i="18" s="1"/>
  <c r="N32" i="18"/>
  <c r="J32" i="18"/>
  <c r="L32" i="18" s="1"/>
  <c r="O32" i="18" s="1"/>
  <c r="N31" i="18"/>
  <c r="J31" i="18"/>
  <c r="L31" i="18" s="1"/>
  <c r="O31" i="18" s="1"/>
  <c r="N28" i="18"/>
  <c r="J28" i="18"/>
  <c r="L28" i="18" s="1"/>
  <c r="O28" i="18" s="1"/>
  <c r="N25" i="18"/>
  <c r="J25" i="18"/>
  <c r="L25" i="18" s="1"/>
  <c r="O25" i="18" s="1"/>
  <c r="N22" i="18"/>
  <c r="J22" i="18"/>
  <c r="L22" i="18" s="1"/>
  <c r="O22" i="18" s="1"/>
  <c r="N19" i="18"/>
  <c r="L19" i="18"/>
  <c r="J19" i="18"/>
  <c r="G96" i="18"/>
  <c r="E96" i="18"/>
  <c r="G91" i="18"/>
  <c r="E91" i="18"/>
  <c r="G86" i="18"/>
  <c r="E86" i="18"/>
  <c r="G81" i="18"/>
  <c r="E81" i="18"/>
  <c r="G76" i="18"/>
  <c r="E76" i="18"/>
  <c r="G71" i="18"/>
  <c r="E71" i="18"/>
  <c r="G66" i="18"/>
  <c r="E66" i="18"/>
  <c r="G61" i="18"/>
  <c r="E61" i="18"/>
  <c r="G56" i="18"/>
  <c r="E56" i="18"/>
  <c r="E28" i="18"/>
  <c r="E25" i="18"/>
  <c r="E22" i="18"/>
  <c r="E19" i="18"/>
  <c r="E36" i="18"/>
  <c r="G36" i="18" s="1"/>
  <c r="E51" i="18"/>
  <c r="G46" i="18"/>
  <c r="E46" i="18"/>
  <c r="G41" i="18"/>
  <c r="E41" i="18"/>
  <c r="G31" i="18"/>
  <c r="E31" i="18"/>
  <c r="A20" i="18"/>
  <c r="A21" i="18"/>
  <c r="A22" i="18"/>
  <c r="A23" i="18"/>
  <c r="A24" i="18"/>
  <c r="A26" i="18"/>
  <c r="A27" i="18"/>
  <c r="A29" i="18"/>
  <c r="A30" i="18"/>
  <c r="A34" i="18"/>
  <c r="A35" i="18"/>
  <c r="A39" i="18"/>
  <c r="A40" i="18"/>
  <c r="A44" i="18"/>
  <c r="A45" i="18"/>
  <c r="A49" i="18"/>
  <c r="A50" i="18"/>
  <c r="A54" i="18"/>
  <c r="A55" i="18"/>
  <c r="A59" i="18"/>
  <c r="A60" i="18"/>
  <c r="A64" i="18"/>
  <c r="A65" i="18"/>
  <c r="A69" i="18"/>
  <c r="A70" i="18"/>
  <c r="A74" i="18"/>
  <c r="A75" i="18"/>
  <c r="A79" i="18"/>
  <c r="A80" i="18"/>
  <c r="A84" i="18"/>
  <c r="A85" i="18"/>
  <c r="A89" i="18"/>
  <c r="A90" i="18"/>
  <c r="A94" i="18"/>
  <c r="A95" i="18"/>
  <c r="A99" i="18"/>
  <c r="A100" i="18"/>
  <c r="A102" i="18"/>
  <c r="A103" i="18"/>
  <c r="A104" i="18"/>
  <c r="A105" i="18"/>
  <c r="A106" i="18"/>
  <c r="A107" i="18"/>
  <c r="A108" i="18"/>
  <c r="A110" i="18"/>
  <c r="A111" i="18"/>
  <c r="A113" i="18"/>
  <c r="A114" i="18"/>
  <c r="A116" i="18"/>
  <c r="A117" i="18"/>
  <c r="A119" i="18"/>
  <c r="A120" i="18"/>
  <c r="A122" i="18"/>
  <c r="A123" i="18"/>
  <c r="A125" i="18"/>
  <c r="A126" i="18"/>
  <c r="A128" i="18"/>
  <c r="A129" i="18"/>
  <c r="A131" i="18"/>
  <c r="A132" i="18"/>
  <c r="A134" i="18"/>
  <c r="A135" i="18"/>
  <c r="A137" i="18"/>
  <c r="A138" i="18"/>
  <c r="A140" i="18"/>
  <c r="A141" i="18"/>
  <c r="A143" i="18"/>
  <c r="A144" i="18"/>
  <c r="A146" i="18"/>
  <c r="A147" i="18"/>
  <c r="A149" i="18"/>
  <c r="A150" i="18"/>
  <c r="A152" i="18"/>
  <c r="A153" i="18"/>
  <c r="A155" i="18"/>
  <c r="A156" i="18"/>
  <c r="A158" i="18"/>
  <c r="A159" i="18"/>
  <c r="A161" i="18"/>
  <c r="A162" i="18"/>
  <c r="A163" i="18"/>
  <c r="A164" i="18"/>
  <c r="A165" i="18"/>
  <c r="A166" i="18"/>
  <c r="A167" i="18"/>
  <c r="A173" i="18"/>
  <c r="A174" i="18"/>
  <c r="A180" i="18"/>
  <c r="A181" i="18"/>
  <c r="A187" i="18"/>
  <c r="A188" i="18"/>
  <c r="A194" i="18"/>
  <c r="A195" i="18"/>
  <c r="A201" i="18"/>
  <c r="A202" i="18"/>
  <c r="A208" i="18"/>
  <c r="A209" i="18"/>
  <c r="A215" i="18"/>
  <c r="A216" i="18"/>
  <c r="A222" i="18"/>
  <c r="A227" i="18"/>
  <c r="A228" i="18"/>
  <c r="A234" i="18"/>
  <c r="A235" i="18"/>
  <c r="A241" i="18"/>
  <c r="A242" i="18"/>
  <c r="A248" i="18"/>
  <c r="A249" i="18"/>
  <c r="A255" i="18"/>
  <c r="A260" i="18"/>
  <c r="A261" i="18"/>
  <c r="A267" i="18"/>
  <c r="A268" i="18"/>
  <c r="A274" i="18"/>
  <c r="A279" i="18"/>
  <c r="A280" i="18"/>
  <c r="A286" i="18"/>
  <c r="A287" i="18"/>
  <c r="A288" i="18"/>
  <c r="A289" i="18"/>
  <c r="A291" i="18"/>
  <c r="A292" i="18"/>
  <c r="A297" i="18"/>
  <c r="A298" i="18"/>
  <c r="A303" i="18"/>
  <c r="E160" i="18"/>
  <c r="G160" i="18" s="1"/>
  <c r="E299" i="18"/>
  <c r="G101" i="18"/>
  <c r="E282" i="18"/>
  <c r="G282" i="18" s="1"/>
  <c r="E270" i="18"/>
  <c r="G270" i="18" s="1"/>
  <c r="E263" i="18"/>
  <c r="G263" i="18" s="1"/>
  <c r="E251" i="18"/>
  <c r="G251" i="18" s="1"/>
  <c r="E244" i="18"/>
  <c r="G244" i="18" s="1"/>
  <c r="E237" i="18"/>
  <c r="G237" i="18" s="1"/>
  <c r="E230" i="18"/>
  <c r="G230" i="18" s="1"/>
  <c r="E218" i="18"/>
  <c r="G218" i="18" s="1"/>
  <c r="E211" i="18"/>
  <c r="G211" i="18" s="1"/>
  <c r="E204" i="18"/>
  <c r="G204" i="18" s="1"/>
  <c r="E197" i="18"/>
  <c r="G197" i="18" s="1"/>
  <c r="E190" i="18"/>
  <c r="G190" i="18" s="1"/>
  <c r="E183" i="18"/>
  <c r="G183" i="18" s="1"/>
  <c r="E176" i="18"/>
  <c r="G176" i="18" s="1"/>
  <c r="E169" i="18"/>
  <c r="G169" i="18" s="1"/>
  <c r="O290" i="18" l="1"/>
  <c r="O293" i="18"/>
  <c r="O189" i="18"/>
  <c r="O160" i="18"/>
  <c r="O145" i="18"/>
  <c r="O133" i="18"/>
  <c r="O121" i="18"/>
  <c r="O118" i="18"/>
  <c r="O109" i="18"/>
  <c r="O86" i="18"/>
  <c r="O81" i="18"/>
  <c r="O76" i="18"/>
  <c r="O61" i="18"/>
  <c r="O51" i="18"/>
  <c r="O19" i="18"/>
  <c r="A28" i="18"/>
  <c r="A25" i="18"/>
  <c r="A31" i="18" l="1"/>
  <c r="A32" i="18" l="1"/>
  <c r="A33" i="18" l="1"/>
  <c r="A36" i="18"/>
  <c r="A37" i="18" l="1"/>
  <c r="A38" i="18" s="1"/>
  <c r="A41" i="18" s="1"/>
  <c r="A42" i="18" l="1"/>
  <c r="A43" i="18" s="1"/>
  <c r="A46" i="18" l="1"/>
  <c r="A47" i="18" l="1"/>
  <c r="A48" i="18" s="1"/>
  <c r="A51" i="18" l="1"/>
  <c r="A52" i="18" s="1"/>
  <c r="A53" i="18" l="1"/>
  <c r="A56" i="18" s="1"/>
  <c r="A57" i="18" l="1"/>
  <c r="A58" i="18" l="1"/>
  <c r="A61" i="18" l="1"/>
  <c r="A62" i="18" s="1"/>
  <c r="A63" i="18" l="1"/>
  <c r="A66" i="18" s="1"/>
  <c r="A67" i="18" l="1"/>
  <c r="A68" i="18" s="1"/>
  <c r="A71" i="18" l="1"/>
  <c r="A72" i="18" l="1"/>
  <c r="A73" i="18" l="1"/>
  <c r="A76" i="18" l="1"/>
  <c r="A77" i="18" l="1"/>
  <c r="A78" i="18" l="1"/>
  <c r="A81" i="18" l="1"/>
  <c r="A82" i="18" s="1"/>
  <c r="A83" i="18" l="1"/>
  <c r="A86" i="18" s="1"/>
  <c r="A87" i="18" l="1"/>
  <c r="A88" i="18" s="1"/>
  <c r="A91" i="18" l="1"/>
  <c r="A92" i="18" l="1"/>
  <c r="A93" i="18" l="1"/>
  <c r="A96" i="18" l="1"/>
  <c r="A97" i="18" s="1"/>
  <c r="A98" i="18" l="1"/>
  <c r="A101" i="18" s="1"/>
  <c r="A109" i="18" s="1"/>
  <c r="A112" i="18" s="1"/>
  <c r="A115" i="18" l="1"/>
  <c r="A118" i="18" s="1"/>
  <c r="A121" i="18" l="1"/>
  <c r="A124" i="18" l="1"/>
  <c r="A127" i="18" l="1"/>
  <c r="A130" i="18" l="1"/>
  <c r="A133" i="18" l="1"/>
  <c r="A136" i="18" s="1"/>
  <c r="A139" i="18" l="1"/>
  <c r="A142" i="18" l="1"/>
  <c r="A145" i="18" s="1"/>
  <c r="A148" i="18" l="1"/>
  <c r="A151" i="18" l="1"/>
  <c r="A154" i="18" s="1"/>
  <c r="A157" i="18" l="1"/>
  <c r="A160" i="18" l="1"/>
  <c r="A168" i="18" l="1"/>
  <c r="A169" i="18" s="1"/>
  <c r="A170" i="18" l="1"/>
  <c r="A171" i="18" l="1"/>
  <c r="A172" i="18" l="1"/>
  <c r="A175" i="18" l="1"/>
  <c r="A176" i="18" l="1"/>
  <c r="A177" i="18" l="1"/>
  <c r="A178" i="18" l="1"/>
  <c r="A179" i="18" l="1"/>
  <c r="A182" i="18" l="1"/>
  <c r="A183" i="18" l="1"/>
  <c r="A184" i="18" l="1"/>
  <c r="A185" i="18" l="1"/>
  <c r="A186" i="18" l="1"/>
  <c r="A189" i="18" s="1"/>
  <c r="A190" i="18" l="1"/>
  <c r="A191" i="18" s="1"/>
  <c r="A192" i="18" l="1"/>
  <c r="A193" i="18" l="1"/>
  <c r="A196" i="18" l="1"/>
  <c r="A197" i="18" l="1"/>
  <c r="A198" i="18" l="1"/>
  <c r="A199" i="18" l="1"/>
  <c r="A200" i="18" l="1"/>
  <c r="A203" i="18" l="1"/>
  <c r="A204" i="18" l="1"/>
  <c r="A205" i="18" l="1"/>
  <c r="A206" i="18" l="1"/>
  <c r="A207" i="18" l="1"/>
  <c r="A210" i="18" l="1"/>
  <c r="A211" i="18" l="1"/>
  <c r="A212" i="18" l="1"/>
  <c r="A213" i="18" l="1"/>
  <c r="A214" i="18" l="1"/>
  <c r="A217" i="18" l="1"/>
  <c r="A218" i="18" l="1"/>
  <c r="A219" i="18" l="1"/>
  <c r="A220" i="18" l="1"/>
  <c r="A221" i="18" l="1"/>
  <c r="A223" i="18" l="1"/>
  <c r="A224" i="18" l="1"/>
  <c r="A225" i="18" l="1"/>
  <c r="A226" i="18" l="1"/>
  <c r="A229" i="18" l="1"/>
  <c r="A230" i="18" l="1"/>
  <c r="A231" i="18" l="1"/>
  <c r="A232" i="18" l="1"/>
  <c r="A233" i="18" l="1"/>
  <c r="A236" i="18" l="1"/>
  <c r="A237" i="18" l="1"/>
  <c r="A238" i="18" l="1"/>
  <c r="A239" i="18" l="1"/>
  <c r="A240" i="18" s="1"/>
  <c r="A243" i="18" l="1"/>
  <c r="A244" i="18" l="1"/>
  <c r="A245" i="18" l="1"/>
  <c r="A246" i="18" l="1"/>
  <c r="A247" i="18" l="1"/>
  <c r="A250" i="18" s="1"/>
  <c r="A251" i="18" l="1"/>
  <c r="A252" i="18" s="1"/>
  <c r="A253" i="18" l="1"/>
  <c r="A254" i="18" l="1"/>
  <c r="A256" i="18" l="1"/>
  <c r="A257" i="18" s="1"/>
  <c r="A258" i="18" l="1"/>
  <c r="A259" i="18" s="1"/>
  <c r="A262" i="18" s="1"/>
  <c r="E281" i="18"/>
  <c r="E285" i="18" s="1"/>
  <c r="G285" i="18" s="1"/>
  <c r="E277" i="18"/>
  <c r="E272" i="18"/>
  <c r="G272" i="18" s="1"/>
  <c r="E250" i="18"/>
  <c r="E254" i="18" s="1"/>
  <c r="G254" i="18" s="1"/>
  <c r="E236" i="18"/>
  <c r="E238" i="18" s="1"/>
  <c r="G238" i="18" s="1"/>
  <c r="E229" i="18"/>
  <c r="E233" i="18" s="1"/>
  <c r="G233" i="18" s="1"/>
  <c r="E217" i="18"/>
  <c r="E219" i="18" s="1"/>
  <c r="G219" i="18" s="1"/>
  <c r="E210" i="18"/>
  <c r="E214" i="18" s="1"/>
  <c r="G214" i="18" s="1"/>
  <c r="E196" i="18"/>
  <c r="E198" i="18" s="1"/>
  <c r="G198" i="18" s="1"/>
  <c r="E182" i="18"/>
  <c r="E186" i="18" s="1"/>
  <c r="G186" i="18" s="1"/>
  <c r="E175" i="18"/>
  <c r="E179" i="18" s="1"/>
  <c r="G179" i="18" s="1"/>
  <c r="E168" i="18"/>
  <c r="E172" i="18" s="1"/>
  <c r="G172" i="18" s="1"/>
  <c r="E157" i="18"/>
  <c r="E154" i="18"/>
  <c r="G154" i="18" s="1"/>
  <c r="E151" i="18"/>
  <c r="G151" i="18" s="1"/>
  <c r="E148" i="18"/>
  <c r="G148" i="18" s="1"/>
  <c r="E145" i="18"/>
  <c r="E142" i="18"/>
  <c r="G142" i="18" s="1"/>
  <c r="E139" i="18"/>
  <c r="G139" i="18" s="1"/>
  <c r="E136" i="18"/>
  <c r="G136" i="18" s="1"/>
  <c r="E133" i="18"/>
  <c r="G133" i="18" s="1"/>
  <c r="E130" i="18"/>
  <c r="G130" i="18" s="1"/>
  <c r="E127" i="18"/>
  <c r="G127" i="18" s="1"/>
  <c r="E124" i="18"/>
  <c r="G124" i="18" s="1"/>
  <c r="E121" i="18"/>
  <c r="G121" i="18" s="1"/>
  <c r="E118" i="18"/>
  <c r="E115" i="18"/>
  <c r="E112" i="18"/>
  <c r="E109" i="18"/>
  <c r="E83" i="18"/>
  <c r="G83" i="18" s="1"/>
  <c r="E82" i="18"/>
  <c r="G82" i="18" s="1"/>
  <c r="E63" i="18"/>
  <c r="G63" i="18" s="1"/>
  <c r="E62" i="18"/>
  <c r="G62" i="18" s="1"/>
  <c r="E58" i="18"/>
  <c r="G58" i="18" s="1"/>
  <c r="E57" i="18"/>
  <c r="G57" i="18" s="1"/>
  <c r="E53" i="18"/>
  <c r="E52" i="18"/>
  <c r="G52" i="18" s="1"/>
  <c r="G51" i="18"/>
  <c r="E48" i="18"/>
  <c r="G48" i="18" s="1"/>
  <c r="E47" i="18"/>
  <c r="G47" i="18" s="1"/>
  <c r="E43" i="18"/>
  <c r="G43" i="18" s="1"/>
  <c r="E42" i="18"/>
  <c r="G42" i="18" s="1"/>
  <c r="E33" i="18"/>
  <c r="G33" i="18" s="1"/>
  <c r="E32" i="18"/>
  <c r="G32" i="18" s="1"/>
  <c r="A13" i="18"/>
  <c r="A14" i="18"/>
  <c r="A15" i="18"/>
  <c r="A16" i="18"/>
  <c r="A17" i="18"/>
  <c r="A18" i="18"/>
  <c r="A7" i="18"/>
  <c r="G299" i="18"/>
  <c r="E301" i="18"/>
  <c r="G301" i="18" s="1"/>
  <c r="E295" i="18"/>
  <c r="G295" i="18" s="1"/>
  <c r="E293" i="18"/>
  <c r="G293" i="18" s="1"/>
  <c r="G290" i="18"/>
  <c r="E98" i="18"/>
  <c r="G98" i="18" s="1"/>
  <c r="E97" i="18"/>
  <c r="G97" i="18" s="1"/>
  <c r="G157" i="18"/>
  <c r="G281" i="18"/>
  <c r="E284" i="18"/>
  <c r="G284" i="18" s="1"/>
  <c r="E93" i="18"/>
  <c r="G93" i="18" s="1"/>
  <c r="E92" i="18"/>
  <c r="G92" i="18" s="1"/>
  <c r="E275" i="18"/>
  <c r="G275" i="18" s="1"/>
  <c r="E269" i="18"/>
  <c r="G269" i="18" s="1"/>
  <c r="E88" i="18"/>
  <c r="G88" i="18" s="1"/>
  <c r="E87" i="18"/>
  <c r="G87" i="18" s="1"/>
  <c r="E262" i="18"/>
  <c r="G262" i="18" s="1"/>
  <c r="E265" i="18"/>
  <c r="E256" i="18"/>
  <c r="G256" i="18" s="1"/>
  <c r="E258" i="18"/>
  <c r="E253" i="18"/>
  <c r="E78" i="18"/>
  <c r="G78" i="18" s="1"/>
  <c r="E77" i="18"/>
  <c r="G77" i="18" s="1"/>
  <c r="G145" i="18"/>
  <c r="E243" i="18"/>
  <c r="G243" i="18" s="1"/>
  <c r="E246" i="18"/>
  <c r="E73" i="18"/>
  <c r="G73" i="18" s="1"/>
  <c r="E72" i="18"/>
  <c r="G72" i="18" s="1"/>
  <c r="E68" i="18"/>
  <c r="G68" i="18" s="1"/>
  <c r="E67" i="18"/>
  <c r="G67" i="18" s="1"/>
  <c r="E239" i="18"/>
  <c r="E232" i="18"/>
  <c r="E223" i="18"/>
  <c r="G223" i="18" s="1"/>
  <c r="E225" i="18"/>
  <c r="E220" i="18"/>
  <c r="E213" i="18"/>
  <c r="G53" i="18"/>
  <c r="E203" i="18"/>
  <c r="G203" i="18" s="1"/>
  <c r="E206" i="18"/>
  <c r="E199" i="18"/>
  <c r="E38" i="18"/>
  <c r="G38" i="18" s="1"/>
  <c r="E37" i="18"/>
  <c r="G37" i="18" s="1"/>
  <c r="E189" i="18"/>
  <c r="G189" i="18" s="1"/>
  <c r="E192" i="18"/>
  <c r="E185" i="18"/>
  <c r="E178" i="18"/>
  <c r="E171" i="18"/>
  <c r="G171" i="18" s="1"/>
  <c r="A263" i="18" l="1"/>
  <c r="A264" i="18" s="1"/>
  <c r="G239" i="18"/>
  <c r="G258" i="18"/>
  <c r="G178" i="18"/>
  <c r="G246" i="18"/>
  <c r="G265" i="18"/>
  <c r="G277" i="18"/>
  <c r="G185" i="18"/>
  <c r="G225" i="18"/>
  <c r="G192" i="18"/>
  <c r="G199" i="18"/>
  <c r="G213" i="18"/>
  <c r="G232" i="18"/>
  <c r="G206" i="18"/>
  <c r="G220" i="18"/>
  <c r="G253" i="18"/>
  <c r="G182" i="18"/>
  <c r="G236" i="18"/>
  <c r="G196" i="18"/>
  <c r="G229" i="18"/>
  <c r="G250" i="18"/>
  <c r="A8" i="18"/>
  <c r="A9" i="18" s="1"/>
  <c r="G210" i="18"/>
  <c r="G217" i="18"/>
  <c r="E177" i="18"/>
  <c r="E193" i="18"/>
  <c r="E200" i="18"/>
  <c r="E212" i="18"/>
  <c r="E221" i="18"/>
  <c r="E231" i="18"/>
  <c r="E240" i="18"/>
  <c r="E252" i="18"/>
  <c r="E264" i="18"/>
  <c r="E273" i="18"/>
  <c r="G273" i="18" s="1"/>
  <c r="E296" i="18"/>
  <c r="G296" i="18" s="1"/>
  <c r="E191" i="18"/>
  <c r="E205" i="18"/>
  <c r="E224" i="18"/>
  <c r="E245" i="18"/>
  <c r="E266" i="18"/>
  <c r="E276" i="18"/>
  <c r="E283" i="18"/>
  <c r="G283" i="18" s="1"/>
  <c r="E300" i="18"/>
  <c r="G300" i="18" s="1"/>
  <c r="E170" i="18"/>
  <c r="G170" i="18" s="1"/>
  <c r="E184" i="18"/>
  <c r="E207" i="18"/>
  <c r="E226" i="18"/>
  <c r="E247" i="18"/>
  <c r="E257" i="18"/>
  <c r="E271" i="18"/>
  <c r="G271" i="18" s="1"/>
  <c r="E302" i="18"/>
  <c r="G302" i="18" s="1"/>
  <c r="E259" i="18"/>
  <c r="E278" i="18"/>
  <c r="E294" i="18"/>
  <c r="G294" i="18" s="1"/>
  <c r="G175" i="18"/>
  <c r="G118" i="18"/>
  <c r="G28" i="18"/>
  <c r="G25" i="18"/>
  <c r="G115" i="18"/>
  <c r="G112" i="18"/>
  <c r="G22" i="18"/>
  <c r="G168" i="18"/>
  <c r="E18" i="18"/>
  <c r="G109" i="18"/>
  <c r="L162" i="18"/>
  <c r="L161" i="18"/>
  <c r="M104" i="18"/>
  <c r="L104" i="18"/>
  <c r="A304" i="18"/>
  <c r="L103" i="18"/>
  <c r="A265" i="18" l="1"/>
  <c r="G259" i="18"/>
  <c r="G257" i="18"/>
  <c r="G184" i="18"/>
  <c r="G276" i="18"/>
  <c r="G205" i="18"/>
  <c r="G264" i="18"/>
  <c r="G221" i="18"/>
  <c r="G177" i="18"/>
  <c r="G247" i="18"/>
  <c r="G266" i="18"/>
  <c r="G191" i="18"/>
  <c r="G252" i="18"/>
  <c r="G212" i="18"/>
  <c r="G226" i="18"/>
  <c r="G245" i="18"/>
  <c r="G240" i="18"/>
  <c r="G200" i="18"/>
  <c r="G278" i="18"/>
  <c r="G207" i="18"/>
  <c r="G224" i="18"/>
  <c r="G231" i="18"/>
  <c r="G193" i="18"/>
  <c r="A10" i="18"/>
  <c r="A11" i="18" s="1"/>
  <c r="A12" i="18" s="1"/>
  <c r="A266" i="18" l="1"/>
  <c r="A19" i="18"/>
  <c r="G19" i="18"/>
  <c r="M14" i="18"/>
  <c r="L14" i="18"/>
  <c r="P162" i="18" l="1"/>
  <c r="A269" i="18"/>
  <c r="A270" i="18" l="1"/>
  <c r="P103" i="18"/>
  <c r="L304" i="18"/>
  <c r="A271" i="18" l="1"/>
  <c r="P304" i="18"/>
  <c r="P305" i="18" s="1"/>
  <c r="M163" i="18"/>
  <c r="L163" i="18"/>
  <c r="M13" i="18"/>
  <c r="L13" i="18"/>
  <c r="G12" i="18"/>
  <c r="J12" i="18" s="1"/>
  <c r="G11" i="18"/>
  <c r="J11" i="18" s="1"/>
  <c r="G10" i="18"/>
  <c r="N10" i="18" s="1"/>
  <c r="G9" i="18"/>
  <c r="N9" i="18" s="1"/>
  <c r="G8" i="18"/>
  <c r="J8" i="18" s="1"/>
  <c r="G7" i="18"/>
  <c r="J7" i="18" s="1"/>
  <c r="A272" i="18" l="1"/>
  <c r="L8" i="18"/>
  <c r="L7" i="18"/>
  <c r="J9" i="18"/>
  <c r="L9" i="18" s="1"/>
  <c r="O9" i="18" s="1"/>
  <c r="J10" i="18"/>
  <c r="L10" i="18" s="1"/>
  <c r="O10" i="18" s="1"/>
  <c r="N8" i="18"/>
  <c r="L11" i="18"/>
  <c r="L12" i="18"/>
  <c r="N12" i="18"/>
  <c r="N11" i="18"/>
  <c r="N7" i="18"/>
  <c r="A273" i="18" l="1"/>
  <c r="N305" i="18"/>
  <c r="L305" i="18"/>
  <c r="O11" i="18"/>
  <c r="O8" i="18"/>
  <c r="O12" i="18"/>
  <c r="O7" i="18"/>
  <c r="A275" i="18" l="1"/>
  <c r="O305" i="18"/>
  <c r="P13" i="18"/>
  <c r="A276" i="18" l="1"/>
  <c r="P308" i="18"/>
  <c r="A277" i="18" l="1"/>
  <c r="A278" i="18" s="1"/>
  <c r="P306" i="18"/>
  <c r="P307" i="18"/>
  <c r="A281" i="18" l="1"/>
  <c r="P309" i="18"/>
  <c r="A282" i="18" l="1"/>
  <c r="F19" i="13"/>
  <c r="I19" i="13" s="1"/>
  <c r="F18" i="13"/>
  <c r="I18" i="13" s="1"/>
  <c r="N17" i="13"/>
  <c r="F17" i="13"/>
  <c r="I17" i="13" s="1"/>
  <c r="F16" i="13"/>
  <c r="I16" i="13"/>
  <c r="F15" i="13"/>
  <c r="I15" i="13" s="1"/>
  <c r="L14" i="13"/>
  <c r="F14" i="13"/>
  <c r="I14" i="13" s="1"/>
  <c r="N13" i="13"/>
  <c r="F13" i="13"/>
  <c r="I13" i="13" s="1"/>
  <c r="N12" i="13"/>
  <c r="F12" i="13"/>
  <c r="I12" i="13" s="1"/>
  <c r="N11" i="13"/>
  <c r="F11" i="13"/>
  <c r="I11" i="13" s="1"/>
  <c r="N10" i="13"/>
  <c r="L10" i="13"/>
  <c r="F10" i="13"/>
  <c r="I10" i="13" s="1"/>
  <c r="N9" i="13"/>
  <c r="L9" i="13"/>
  <c r="F9" i="13"/>
  <c r="I9" i="13" s="1"/>
  <c r="I6" i="13"/>
  <c r="F18" i="12"/>
  <c r="D17" i="12"/>
  <c r="F17" i="12" s="1"/>
  <c r="F16" i="12"/>
  <c r="F15" i="12"/>
  <c r="D14" i="12"/>
  <c r="F14" i="12" s="1"/>
  <c r="F13" i="12"/>
  <c r="F12" i="12"/>
  <c r="D11" i="12"/>
  <c r="F11" i="12" s="1"/>
  <c r="D10" i="12"/>
  <c r="F10" i="12" s="1"/>
  <c r="D9" i="12"/>
  <c r="F9" i="12" s="1"/>
  <c r="F6" i="12"/>
  <c r="A283" i="18" l="1"/>
  <c r="O14" i="13"/>
  <c r="N18" i="13"/>
  <c r="N14" i="13"/>
  <c r="F20" i="12"/>
  <c r="P14" i="13"/>
  <c r="I21" i="13"/>
  <c r="N15" i="13"/>
  <c r="A284" i="18" l="1"/>
  <c r="I22" i="13"/>
  <c r="I23" i="13" s="1"/>
  <c r="A285" i="18" l="1"/>
  <c r="A290" i="18" s="1"/>
  <c r="A293" i="18" l="1"/>
  <c r="A294" i="18" s="1"/>
  <c r="A295" i="18" l="1"/>
  <c r="A296" i="18" s="1"/>
  <c r="A299" i="18" s="1"/>
  <c r="A300" i="18" s="1"/>
  <c r="A301" i="18" l="1"/>
  <c r="A302" i="18" s="1"/>
</calcChain>
</file>

<file path=xl/sharedStrings.xml><?xml version="1.0" encoding="utf-8"?>
<sst xmlns="http://schemas.openxmlformats.org/spreadsheetml/2006/main" count="795" uniqueCount="195">
  <si>
    <t>ITEM #</t>
  </si>
  <si>
    <t>DWG #</t>
  </si>
  <si>
    <t>CSI #/SUB DETAIL</t>
  </si>
  <si>
    <t>DESCRIPTION</t>
  </si>
  <si>
    <t>QTY.</t>
  </si>
  <si>
    <t>WASTE</t>
  </si>
  <si>
    <t>QTY. W/ WASTE</t>
  </si>
  <si>
    <t>UNIT</t>
  </si>
  <si>
    <t>TRADE COST</t>
  </si>
  <si>
    <t>DIVISION 01 — GENERAL REQUIREMENTS</t>
  </si>
  <si>
    <t>Submittal Procedures</t>
  </si>
  <si>
    <t>LS</t>
  </si>
  <si>
    <t>Temporary Facilities and Controls</t>
  </si>
  <si>
    <t xml:space="preserve">Closeout Procedures </t>
  </si>
  <si>
    <t>Payment Procedures</t>
  </si>
  <si>
    <t>Contract Modification Procedures</t>
  </si>
  <si>
    <t xml:space="preserve">Maintenance &amp; Traffic Protection </t>
  </si>
  <si>
    <t>SUBTOTAL</t>
  </si>
  <si>
    <t>SUB TOTAL</t>
  </si>
  <si>
    <t>TAX</t>
  </si>
  <si>
    <t>PROFIT</t>
  </si>
  <si>
    <t>CONTIGENCIES</t>
  </si>
  <si>
    <t xml:space="preserve">PROJECT: </t>
  </si>
  <si>
    <t>625 PARK AVE PHASE 1B</t>
  </si>
  <si>
    <t xml:space="preserve">ADDRESS: </t>
  </si>
  <si>
    <t>625 PARK AVENUE,</t>
  </si>
  <si>
    <t>NEW YORK, NY-10065.</t>
  </si>
  <si>
    <t>DATE</t>
  </si>
  <si>
    <t>CSI SEC.</t>
  </si>
  <si>
    <t>UNIT COST</t>
  </si>
  <si>
    <t>Single side areas</t>
  </si>
  <si>
    <t>SCOPE OF WORK</t>
  </si>
  <si>
    <t>Dry</t>
  </si>
  <si>
    <t>Wet</t>
  </si>
  <si>
    <t>09 29</t>
  </si>
  <si>
    <t>2 layered 5/8" thick USG fiberock brand panels for walls and ceilings.</t>
  </si>
  <si>
    <t>sf</t>
  </si>
  <si>
    <t>Type 1+Type 4+Type 6+ceiling</t>
  </si>
  <si>
    <t>Type 1</t>
  </si>
  <si>
    <t>2 layerd 5/8" thick USG fiberock aqua tough brand panels for wall and ceilings in wet areas.</t>
  </si>
  <si>
    <t>Type 1+Type 4+Type 6+wet ceiling</t>
  </si>
  <si>
    <t>Type 2</t>
  </si>
  <si>
    <t>2 layered 2 HR rated 5/8" thick USG fiberock brand panels for walls.</t>
  </si>
  <si>
    <t>Type 3</t>
  </si>
  <si>
    <t>2 layered 2 HR rated 5/8" thick USG fiberock  aqua tough brand panels for walls in wet areas.</t>
  </si>
  <si>
    <t>Type 4</t>
  </si>
  <si>
    <t>3 layered 3 HR rated 5/8" thick USG fiberock brand panels for walls.</t>
  </si>
  <si>
    <t>Type 7</t>
  </si>
  <si>
    <t>Type 5</t>
  </si>
  <si>
    <t>09 26</t>
  </si>
  <si>
    <t>3/32" thick gypsum veneer plaster skim coat.</t>
  </si>
  <si>
    <t>Type 1+Type 2+ Type 4+Type 5+Type 6 +Type 7</t>
  </si>
  <si>
    <t>Type 6</t>
  </si>
  <si>
    <t>09 22 16</t>
  </si>
  <si>
    <t>3-5/8" steel studs 20 GA @ 16" O.C.</t>
  </si>
  <si>
    <t>Type 1+Type 2+Type 6+Type 7</t>
  </si>
  <si>
    <t>10 22 16</t>
  </si>
  <si>
    <t xml:space="preserve">1-5/8" steel studs 20 GA @ 12" O.C. </t>
  </si>
  <si>
    <t>Type 8</t>
  </si>
  <si>
    <t>09 22 26</t>
  </si>
  <si>
    <t>Ceiling suspension system.</t>
  </si>
  <si>
    <t>Ceiling</t>
  </si>
  <si>
    <t>07 21 16</t>
  </si>
  <si>
    <t>Batt Insulation.</t>
  </si>
  <si>
    <t>Type 1+Type 2+ Type 6</t>
  </si>
  <si>
    <t>Batt Insulation type SAFB.</t>
  </si>
  <si>
    <t>INSURANCE (3%)</t>
  </si>
  <si>
    <t>TOTAL BASE BID</t>
  </si>
  <si>
    <t>Exclusions</t>
  </si>
  <si>
    <t>Mouldings</t>
  </si>
  <si>
    <t>Patch work</t>
  </si>
  <si>
    <t>Fixtures</t>
  </si>
  <si>
    <t>Electrical work</t>
  </si>
  <si>
    <t>Stone and/or tile work</t>
  </si>
  <si>
    <t>Wall type 8 [no details on provided on the drawing]</t>
  </si>
  <si>
    <t xml:space="preserve">625 PARK AVENUE </t>
  </si>
  <si>
    <t>NEW YORK, NY 10065</t>
  </si>
  <si>
    <t>5/8" 2 layered USG fiberock brand panels.</t>
  </si>
  <si>
    <t>5/8" 2 layered USG fiberock aqua tough brand panels. (Wet area).</t>
  </si>
  <si>
    <t>Height 9'6"</t>
  </si>
  <si>
    <t>2 HR rated 5/8" 2 layered USG fiberock brand panels.</t>
  </si>
  <si>
    <t>For Doors &amp; Cabinets 1'3"</t>
  </si>
  <si>
    <t>2 HR rated 5/8" 2 layered USG fiberock  aqua tough brand panels. (Wet area).</t>
  </si>
  <si>
    <t>3 HR rated 5/8" 3 layered USG fiberock brand panels.</t>
  </si>
  <si>
    <t>3 5/8" steel studs 20 GA @ 16" O.C.</t>
  </si>
  <si>
    <t xml:space="preserve">1 5/8" steel studs 20 GA @ 12" O.C. </t>
  </si>
  <si>
    <t>Batt sound Insulation.</t>
  </si>
  <si>
    <t>Batt sound Insulation type SAFB.</t>
  </si>
  <si>
    <t>QTY Details</t>
  </si>
  <si>
    <t>TOTAL</t>
  </si>
  <si>
    <t>N/A</t>
  </si>
  <si>
    <t>No details given</t>
  </si>
  <si>
    <t>Wet Ceiling</t>
  </si>
  <si>
    <t>DETAILS</t>
  </si>
  <si>
    <t xml:space="preserve">Type 1- Interior Partition </t>
  </si>
  <si>
    <t>Type 2- 2HR rated Interior Partition</t>
  </si>
  <si>
    <t xml:space="preserve">Type </t>
  </si>
  <si>
    <r>
      <rPr>
        <sz val="12"/>
        <color rgb="FFC00000"/>
        <rFont val="Calibri"/>
        <family val="2"/>
        <scheme val="minor"/>
      </rPr>
      <t>2 layers 5/8' USG fiberock brand panels</t>
    </r>
    <r>
      <rPr>
        <sz val="12"/>
        <color theme="1"/>
        <rFont val="Calibri"/>
        <family val="2"/>
        <scheme val="minor"/>
      </rPr>
      <t xml:space="preserve"> (Fiberock aqua tough brand at all wet areas)</t>
    </r>
    <r>
      <rPr>
        <sz val="12"/>
        <rFont val="Calibri"/>
        <family val="2"/>
        <scheme val="minor"/>
      </rPr>
      <t xml:space="preserve"> Glue second layer, finished with</t>
    </r>
    <r>
      <rPr>
        <sz val="12"/>
        <color rgb="FF92D050"/>
        <rFont val="Calibri"/>
        <family val="2"/>
        <scheme val="minor"/>
      </rPr>
      <t xml:space="preserve"> 3-32" thick gypsum veneer plaster skim coat</t>
    </r>
    <r>
      <rPr>
        <sz val="12"/>
        <rFont val="Calibri"/>
        <family val="2"/>
        <scheme val="minor"/>
      </rPr>
      <t xml:space="preserve">. </t>
    </r>
    <r>
      <rPr>
        <b/>
        <sz val="12"/>
        <color rgb="FFFFC000"/>
        <rFont val="Calibri"/>
        <family val="2"/>
        <scheme val="minor"/>
      </rPr>
      <t>3 5/8" Stl studs 20 GA @16" O.C</t>
    </r>
    <r>
      <rPr>
        <sz val="12"/>
        <rFont val="Calibri"/>
        <family val="2"/>
        <scheme val="minor"/>
      </rPr>
      <t xml:space="preserve"> with </t>
    </r>
    <r>
      <rPr>
        <sz val="12"/>
        <color rgb="FF0070C0"/>
        <rFont val="Calibri"/>
        <family val="2"/>
        <scheme val="minor"/>
      </rPr>
      <t>Batt insulation</t>
    </r>
    <r>
      <rPr>
        <sz val="12"/>
        <rFont val="Calibri"/>
        <family val="2"/>
        <scheme val="minor"/>
      </rPr>
      <t xml:space="preserve">. 2 layers 5/8" USG fiberock brand panels(Fiberock aqua tough brand at all wet areas finished 3-32" thick gypsum veneer plaster skim coat </t>
    </r>
  </si>
  <si>
    <r>
      <t xml:space="preserve">2 layers 5/8' USG fiberock brand panels (Fiberock aqua tough brand at all wet areas) Glue second layer, finished with </t>
    </r>
    <r>
      <rPr>
        <sz val="12"/>
        <color rgb="FF92D050"/>
        <rFont val="Calibri"/>
        <family val="2"/>
        <scheme val="minor"/>
      </rPr>
      <t>3-32" thick gypsum veneer plaster skim coat</t>
    </r>
    <r>
      <rPr>
        <sz val="12"/>
        <rFont val="Calibri"/>
        <family val="2"/>
        <scheme val="minor"/>
      </rPr>
      <t xml:space="preserve">. </t>
    </r>
    <r>
      <rPr>
        <sz val="12"/>
        <color rgb="FFFFC000"/>
        <rFont val="Calibri"/>
        <family val="2"/>
        <scheme val="minor"/>
      </rPr>
      <t>3 5/8" Stl studs 20 GA @16" O.C</t>
    </r>
    <r>
      <rPr>
        <sz val="12"/>
        <rFont val="Calibri"/>
        <family val="2"/>
        <scheme val="minor"/>
      </rPr>
      <t xml:space="preserve"> with</t>
    </r>
    <r>
      <rPr>
        <sz val="12"/>
        <color rgb="FF0070C0"/>
        <rFont val="Calibri"/>
        <family val="2"/>
        <scheme val="minor"/>
      </rPr>
      <t xml:space="preserve"> Batt insulation</t>
    </r>
    <r>
      <rPr>
        <sz val="12"/>
        <rFont val="Calibri"/>
        <family val="2"/>
        <scheme val="minor"/>
      </rPr>
      <t xml:space="preserve">. 2 layers 5/8" USG fiberock brand panels(Fiberock aqua tough brand at all wet areas finished 3-32" thick gypsum veneer plaster skim coat </t>
    </r>
  </si>
  <si>
    <t xml:space="preserve">TYPE 3 Interior partition at chase </t>
  </si>
  <si>
    <t xml:space="preserve">TYPE 4 Pocket door partition </t>
  </si>
  <si>
    <r>
      <t xml:space="preserve">2 layer 5/8" USG fiberock brand panels ( Fiberock aqua tough brand at all wet areas ) Glue second layer fill batt insulation, finished with 3/32" thick gypsum veneer plaster skim coat.  </t>
    </r>
    <r>
      <rPr>
        <b/>
        <sz val="12"/>
        <color rgb="FFFF0000"/>
        <rFont val="Calibri"/>
        <family val="2"/>
        <scheme val="minor"/>
      </rPr>
      <t xml:space="preserve">20 Ga 2-1/2" mtl studs @ 16 O.C. </t>
    </r>
    <r>
      <rPr>
        <sz val="12"/>
        <color rgb="FFFF0000"/>
        <rFont val="Calibri"/>
        <family val="2"/>
        <scheme val="minor"/>
      </rPr>
      <t>with batt insulation. Pipe chase space. 2 layers 5/8" USG fiberock brand panels (Fiberock aqua tough brand at all wet areas finished with 3/32" thick gypsum veneer plaster skim coat.</t>
    </r>
  </si>
  <si>
    <r>
      <rPr>
        <sz val="12"/>
        <color rgb="FFC00000"/>
        <rFont val="Calibri"/>
        <family val="2"/>
        <scheme val="minor"/>
      </rPr>
      <t xml:space="preserve">2 Layers 5/8" USG fiberock brand panels </t>
    </r>
    <r>
      <rPr>
        <sz val="12"/>
        <color theme="1"/>
        <rFont val="Calibri"/>
        <family val="2"/>
        <scheme val="minor"/>
      </rPr>
      <t>(Fiberock Aqua tough brand at all wet areas)</t>
    </r>
    <r>
      <rPr>
        <sz val="12"/>
        <color rgb="FFFFC000"/>
        <rFont val="Calibri"/>
        <family val="2"/>
        <scheme val="minor"/>
      </rPr>
      <t xml:space="preserve"> </t>
    </r>
    <r>
      <rPr>
        <sz val="12"/>
        <rFont val="Calibri"/>
        <family val="2"/>
        <scheme val="minor"/>
      </rPr>
      <t xml:space="preserve">Glue second layer, Finished with </t>
    </r>
    <r>
      <rPr>
        <sz val="12"/>
        <color rgb="FF92D050"/>
        <rFont val="Calibri"/>
        <family val="2"/>
        <scheme val="minor"/>
      </rPr>
      <t>3/32" thick gypsum veneer plaster skim coat.</t>
    </r>
    <r>
      <rPr>
        <b/>
        <sz val="12"/>
        <rFont val="Calibri"/>
        <family val="2"/>
        <scheme val="minor"/>
      </rPr>
      <t xml:space="preserve"> 1</t>
    </r>
    <r>
      <rPr>
        <sz val="12"/>
        <rFont val="Calibri"/>
        <family val="2"/>
        <scheme val="minor"/>
      </rPr>
      <t xml:space="preserve"> </t>
    </r>
    <r>
      <rPr>
        <b/>
        <sz val="12"/>
        <rFont val="Calibri"/>
        <family val="2"/>
        <scheme val="minor"/>
      </rPr>
      <t xml:space="preserve">5/8" 20 Ga stl studs @12 O.C.  </t>
    </r>
    <r>
      <rPr>
        <sz val="12"/>
        <rFont val="Calibri"/>
        <family val="2"/>
        <scheme val="minor"/>
      </rPr>
      <t>2 layer 5/8" USG fiberock brand panels (fiberock aqua tough brand at wet areas) finished with 3/32" thick gypsum veneer plaster skim coat.</t>
    </r>
  </si>
  <si>
    <t>TYPE 5 Existing wall skim coat</t>
  </si>
  <si>
    <t>TYPE 6 EXISTING WALL- Furring</t>
  </si>
  <si>
    <r>
      <t>Apply</t>
    </r>
    <r>
      <rPr>
        <sz val="12"/>
        <color rgb="FF92D050"/>
        <rFont val="Calibri"/>
        <family val="2"/>
        <scheme val="minor"/>
      </rPr>
      <t xml:space="preserve"> 3/32" Thick gypsum veneer skim coat</t>
    </r>
    <r>
      <rPr>
        <sz val="12"/>
        <rFont val="Calibri"/>
        <family val="2"/>
        <scheme val="minor"/>
      </rPr>
      <t>. Fill and smooth all imperfections</t>
    </r>
  </si>
  <si>
    <r>
      <rPr>
        <sz val="12"/>
        <color rgb="FFFFC000"/>
        <rFont val="Calibri"/>
        <family val="2"/>
        <scheme val="minor"/>
      </rPr>
      <t xml:space="preserve">3 5/8" </t>
    </r>
    <r>
      <rPr>
        <b/>
        <sz val="12"/>
        <color rgb="FFFFC000"/>
        <rFont val="Calibri"/>
        <family val="2"/>
        <scheme val="minor"/>
      </rPr>
      <t>20 Ga stl studs @ 16 O.C</t>
    </r>
    <r>
      <rPr>
        <b/>
        <sz val="12"/>
        <rFont val="Calibri"/>
        <family val="2"/>
        <scheme val="minor"/>
      </rPr>
      <t>.</t>
    </r>
    <r>
      <rPr>
        <b/>
        <sz val="12"/>
        <color rgb="FFC00000"/>
        <rFont val="Calibri"/>
        <family val="2"/>
        <scheme val="minor"/>
      </rPr>
      <t xml:space="preserve"> </t>
    </r>
    <r>
      <rPr>
        <sz val="12"/>
        <color rgb="FFC00000"/>
        <rFont val="Calibri"/>
        <family val="2"/>
        <scheme val="minor"/>
      </rPr>
      <t>2 layers  5/8" USG fiberock brand panels</t>
    </r>
    <r>
      <rPr>
        <sz val="12"/>
        <rFont val="Calibri"/>
        <family val="2"/>
        <scheme val="minor"/>
      </rPr>
      <t xml:space="preserve"> dimensions from exterior wall to be varified with architect. Fill with</t>
    </r>
    <r>
      <rPr>
        <sz val="12"/>
        <color rgb="FF0070C0"/>
        <rFont val="Calibri"/>
        <family val="2"/>
        <scheme val="minor"/>
      </rPr>
      <t xml:space="preserve"> Batt insulation, </t>
    </r>
    <r>
      <rPr>
        <sz val="12"/>
        <rFont val="Calibri"/>
        <family val="2"/>
        <scheme val="minor"/>
      </rPr>
      <t xml:space="preserve">Finished with </t>
    </r>
    <r>
      <rPr>
        <sz val="12"/>
        <color rgb="FF92D050"/>
        <rFont val="Calibri"/>
        <family val="2"/>
        <scheme val="minor"/>
      </rPr>
      <t>3/32" Thick Gypsum veneer plaster skim coat</t>
    </r>
  </si>
  <si>
    <t xml:space="preserve">TYPE 7 Interior Partition- 3 Hr rated </t>
  </si>
  <si>
    <r>
      <t xml:space="preserve">3 layer 5/8" USG fiberock brand panels, glue third layer finished with </t>
    </r>
    <r>
      <rPr>
        <sz val="12"/>
        <color rgb="FF92D050"/>
        <rFont val="Calibri"/>
        <family val="2"/>
        <scheme val="minor"/>
      </rPr>
      <t>3/32" thick gypsum veneer plaster skim coat</t>
    </r>
    <r>
      <rPr>
        <sz val="12"/>
        <rFont val="Calibri"/>
        <family val="2"/>
        <scheme val="minor"/>
      </rPr>
      <t>.</t>
    </r>
    <r>
      <rPr>
        <b/>
        <sz val="12"/>
        <rFont val="Calibri"/>
        <family val="2"/>
        <scheme val="minor"/>
      </rPr>
      <t xml:space="preserve"> </t>
    </r>
    <r>
      <rPr>
        <b/>
        <sz val="12"/>
        <color rgb="FFFFC000"/>
        <rFont val="Calibri"/>
        <family val="2"/>
        <scheme val="minor"/>
      </rPr>
      <t>3 5/8" stl studs 20 GA @16"O.C.</t>
    </r>
    <r>
      <rPr>
        <sz val="12"/>
        <color rgb="FF00B0F0"/>
        <rFont val="Calibri"/>
        <family val="2"/>
        <scheme val="minor"/>
      </rPr>
      <t xml:space="preserve"> </t>
    </r>
    <r>
      <rPr>
        <sz val="12"/>
        <color rgb="FF002060"/>
        <rFont val="Calibri"/>
        <family val="2"/>
        <scheme val="minor"/>
      </rPr>
      <t xml:space="preserve">Batt insulation Type SAFB. </t>
    </r>
    <r>
      <rPr>
        <sz val="12"/>
        <rFont val="Calibri"/>
        <family val="2"/>
        <scheme val="minor"/>
      </rPr>
      <t>3 layer 5/8" USG fiberock brand panels, glue third layer finished with 3-32" thick gypsum veneer plaster skim coat</t>
    </r>
  </si>
  <si>
    <t>SF</t>
  </si>
  <si>
    <t>LF</t>
  </si>
  <si>
    <t>EA</t>
  </si>
  <si>
    <r>
      <t xml:space="preserve">General Notes: </t>
    </r>
    <r>
      <rPr>
        <b/>
        <sz val="12"/>
        <color rgb="FFFF0000"/>
        <rFont val="Calibri"/>
        <family val="2"/>
        <scheme val="minor"/>
      </rPr>
      <t>The</t>
    </r>
    <r>
      <rPr>
        <b/>
        <sz val="12"/>
        <rFont val="Calibri"/>
        <family val="2"/>
        <scheme val="minor"/>
      </rPr>
      <t xml:space="preserve"> </t>
    </r>
    <r>
      <rPr>
        <b/>
        <sz val="12"/>
        <color rgb="FFFF0000"/>
        <rFont val="Calibri"/>
        <family val="2"/>
        <scheme val="minor"/>
      </rPr>
      <t>prices used are taken from RS Means online i.e. the standard pricing, the company is not responsible for any kind of variations in the prices. So it is preferred to review the prices.</t>
    </r>
  </si>
  <si>
    <r>
      <t xml:space="preserve">General Exclusions: </t>
    </r>
    <r>
      <rPr>
        <b/>
        <sz val="12"/>
        <color rgb="FFFF0000"/>
        <rFont val="Calibri"/>
        <family val="2"/>
        <scheme val="minor"/>
      </rPr>
      <t>Any kind of controlled inspection, contaminated material, architect and engineering fees, security, building charges, signage, sign off, protection of adjoining building (if any), any work not mentioned above.</t>
    </r>
  </si>
  <si>
    <t>UNIT LABOR HOURS</t>
  </si>
  <si>
    <t>PER HOUR LABOR RATE</t>
  </si>
  <si>
    <t>TOTAL LABOR COST</t>
  </si>
  <si>
    <t>TOTAL LABOR HOURS</t>
  </si>
  <si>
    <t>UNIT MATERIAL COST</t>
  </si>
  <si>
    <t>TOTAL MATERIAL COST</t>
  </si>
  <si>
    <t>ITEM COST</t>
  </si>
  <si>
    <t>DIVISION 09 — FINISHES</t>
  </si>
  <si>
    <t>LBS</t>
  </si>
  <si>
    <t>Screws</t>
  </si>
  <si>
    <t/>
  </si>
  <si>
    <t xml:space="preserve">Tapping </t>
  </si>
  <si>
    <t>Mudding Compound</t>
  </si>
  <si>
    <t>DIV-09</t>
  </si>
  <si>
    <t>METAL STUDS</t>
  </si>
  <si>
    <t>Furring Wall 20'-4"H</t>
  </si>
  <si>
    <t>DIVISION 07 — THERMAL AND MOISTURE PROTECTION</t>
  </si>
  <si>
    <t>5/8" Gypsum Board (4 x 8)</t>
  </si>
  <si>
    <t>Furring Wall 18'-4"H</t>
  </si>
  <si>
    <r>
      <t>1 1/2" Thick Extruded Polystyrene Rigid Insulation (</t>
    </r>
    <r>
      <rPr>
        <b/>
        <sz val="12"/>
        <rFont val="Calibri"/>
        <family val="2"/>
        <scheme val="minor"/>
      </rPr>
      <t>R-7.5</t>
    </r>
    <r>
      <rPr>
        <sz val="12"/>
        <rFont val="Calibri"/>
        <family val="2"/>
        <scheme val="minor"/>
      </rPr>
      <t>)</t>
    </r>
  </si>
  <si>
    <t>Furring Wall 17'-3"H</t>
  </si>
  <si>
    <t>Furring Wall 1'-6"H</t>
  </si>
  <si>
    <t>1 1/2" Rigid Insulation</t>
  </si>
  <si>
    <t>5/8" Thick Gypsum Board (4 x 8)</t>
  </si>
  <si>
    <t>Exterior Metal Stud Wall (6'-0"H)</t>
  </si>
  <si>
    <t>6" Metal Top Track</t>
  </si>
  <si>
    <t>6" Metal Bottom Track</t>
  </si>
  <si>
    <t>Exterior Metal Stud Wall (7'-7"H)</t>
  </si>
  <si>
    <t>5/8" Thick M.R Gypsum Board (4 x 8)</t>
  </si>
  <si>
    <t>6" Metal Stud Top Track</t>
  </si>
  <si>
    <t>R-21 Fiber Glass Batt Insulation</t>
  </si>
  <si>
    <t>Exterior Metal Stud Wall (6'-4"H)</t>
  </si>
  <si>
    <t>6" Metal Stud Bottom Track</t>
  </si>
  <si>
    <t xml:space="preserve">R-21 Fiber Glass Batt Insulation </t>
  </si>
  <si>
    <t>Interior Metal Stud Wall (9'-0"H)</t>
  </si>
  <si>
    <t>5/8" Thick Hi-Impact Gypsum Board (4 x 8)</t>
  </si>
  <si>
    <t>(3 5/8" x 18 GA) Metal Stud Top Track</t>
  </si>
  <si>
    <t>(3 5/8" x 18 GA) Metal Stud Bottom Track</t>
  </si>
  <si>
    <t>5/8" Thick MR High Impact Gypsum Board (4 x 8)</t>
  </si>
  <si>
    <t>Interior Metal Stud Wall (12'-0"H)</t>
  </si>
  <si>
    <t>(3 5/8" 18 GA) Metal Stud Top Track</t>
  </si>
  <si>
    <t>(3 5/8" 18 GA) Metal Stud Bottom Track</t>
  </si>
  <si>
    <t>1B: Interior Metal Stud Wall (8'-0"H)</t>
  </si>
  <si>
    <t>(3 5/8" x 20 GA) Metal Stud Top Track</t>
  </si>
  <si>
    <t>(3 5/8" x 20 GA) Metal Stud Bottom Track</t>
  </si>
  <si>
    <t>1B: Interior Metal Stud Wall (18'-8"H)</t>
  </si>
  <si>
    <t>2A: Interior Metal Stud Wall (8'-0"H)</t>
  </si>
  <si>
    <t>2 1/2" Thick Sound Attenuation Batt Insulation</t>
  </si>
  <si>
    <t>(3 5/8" 20 GA) Metal Stud Top Track</t>
  </si>
  <si>
    <t>(3 5/8" 20 GA) Metal Stud Bottom Track</t>
  </si>
  <si>
    <t>2C: Interior Metal Stud Wall (8'-0"H)</t>
  </si>
  <si>
    <t>5 1/2" Thick Sound Attenuation Batt</t>
  </si>
  <si>
    <t>(6"x 20 GA) Metal Stud Top Track</t>
  </si>
  <si>
    <t>(6"x 20 GA) Metal Stud Bottom Track</t>
  </si>
  <si>
    <t>CEILING &amp; SOFFIT</t>
  </si>
  <si>
    <t>Gypsum Board Ceiling</t>
  </si>
  <si>
    <t>5/8" Thick Gypsum Board Ceiling (4 x 8)</t>
  </si>
  <si>
    <t>Gypsum Board Soffit</t>
  </si>
  <si>
    <t>A100-A400</t>
  </si>
  <si>
    <t>R -21 Fiber Glass Bat insulation</t>
  </si>
  <si>
    <t>3 1/2" Sound Attenuation Batt Insulation</t>
  </si>
  <si>
    <t>Acoustical Ceiling Tiles</t>
  </si>
  <si>
    <t>5/8" Thick Gypsum Board @ Soffit</t>
  </si>
  <si>
    <t>PROJECT: MAVIS TIRES &amp; BRAKES</t>
  </si>
  <si>
    <t>DIVISION 05 — METALS</t>
  </si>
  <si>
    <t>INSULATION</t>
  </si>
  <si>
    <t>DRYWALL</t>
  </si>
  <si>
    <t>Acoustical Sealant At Top And Bottom Of Wall</t>
  </si>
  <si>
    <t>(3-5/8") 20 GA. Metal Stud Joists @ 24" O.C.</t>
  </si>
  <si>
    <t>(6" Thk.) Sound Attenuation Batts at Ceiling</t>
  </si>
  <si>
    <t>(6"x 20 GA) Metal Stud @ 16" O.C., 8'-0"H</t>
  </si>
  <si>
    <t>(3 5/8" x 20 GA) Metal Stud @ 16" O.C., 8'-0"H</t>
  </si>
  <si>
    <t>(3 5/8" x 20 GA) Metal Stud @ 16" O.C., 12'-0"H</t>
  </si>
  <si>
    <t>(3 5/8" x 20 GA) Metal Stud @ 16" O.C., 20'-0"H</t>
  </si>
  <si>
    <t>(3 5/8" x 20 GA) Metal Stud @ 16" O.C., 10'-0"H</t>
  </si>
  <si>
    <t>6" Metal Stud @ 16" O.C., 6'-0"H</t>
  </si>
  <si>
    <t>6" Metal Stud @ 16" O.C., 8'-0"H</t>
  </si>
  <si>
    <t>7/8" Metal Hat Channel @ 16" O.C.</t>
  </si>
  <si>
    <t xml:space="preserve">ADDRESS: 8-BAY SQUARE #TBD - DAYTONA BEACH, FL </t>
  </si>
  <si>
    <r>
      <rPr>
        <b/>
        <sz val="12"/>
        <rFont val="Calibri"/>
        <family val="2"/>
        <scheme val="minor"/>
      </rPr>
      <t xml:space="preserve">ACT: </t>
    </r>
    <r>
      <rPr>
        <sz val="12"/>
        <rFont val="Calibri"/>
        <family val="2"/>
        <scheme val="minor"/>
      </rPr>
      <t xml:space="preserve">(24" x 48" x 3/4") Acoustical Ceiling Tiles
</t>
    </r>
    <r>
      <rPr>
        <b/>
        <sz val="12"/>
        <rFont val="Calibri"/>
        <family val="2"/>
        <scheme val="minor"/>
      </rPr>
      <t>Manuf.</t>
    </r>
    <r>
      <rPr>
        <sz val="12"/>
        <rFont val="Calibri"/>
        <family val="2"/>
        <scheme val="minor"/>
      </rPr>
      <t xml:space="preserve">: Armstrong
</t>
    </r>
    <r>
      <rPr>
        <b/>
        <sz val="12"/>
        <rFont val="Calibri"/>
        <family val="2"/>
        <scheme val="minor"/>
      </rPr>
      <t>Model</t>
    </r>
    <r>
      <rPr>
        <sz val="12"/>
        <rFont val="Calibri"/>
        <family val="2"/>
        <scheme val="minor"/>
      </rPr>
      <t xml:space="preserve">: 2712
</t>
    </r>
    <r>
      <rPr>
        <b/>
        <sz val="12"/>
        <rFont val="Calibri"/>
        <family val="2"/>
        <scheme val="minor"/>
      </rPr>
      <t>Color</t>
    </r>
    <r>
      <rPr>
        <sz val="12"/>
        <rFont val="Calibri"/>
        <family val="2"/>
        <scheme val="minor"/>
      </rPr>
      <t>: White</t>
    </r>
  </si>
  <si>
    <r>
      <rPr>
        <b/>
        <sz val="13"/>
        <color rgb="FFFF0000"/>
        <rFont val="Calibri"/>
        <family val="2"/>
        <scheme val="minor"/>
      </rPr>
      <t xml:space="preserve">Web: </t>
    </r>
    <r>
      <rPr>
        <b/>
        <sz val="13"/>
        <rFont val="Calibri"/>
        <family val="2"/>
        <scheme val="minor"/>
      </rPr>
      <t xml:space="preserve">http://sigmaestimations.com
</t>
    </r>
    <r>
      <rPr>
        <b/>
        <sz val="13"/>
        <color rgb="FFFF0000"/>
        <rFont val="Calibri"/>
        <family val="2"/>
        <scheme val="minor"/>
      </rPr>
      <t>Email:</t>
    </r>
    <r>
      <rPr>
        <b/>
        <sz val="13"/>
        <rFont val="Calibri"/>
        <family val="2"/>
        <scheme val="minor"/>
      </rPr>
      <t xml:space="preserve"> info@sigmaestimations.com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</si>
</sst>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dd\-mmm\-yy_)"/>
    <numFmt numFmtId="165" formatCode="&quot;$&quot;#,##0"/>
    <numFmt numFmtId="166" formatCode="_(&quot;$&quot;* #,##0.0_);_(&quot;$&quot;* \(#,##0.0\);_(&quot;$&quot;* &quot;-&quot;?_);_(@_)"/>
    <numFmt numFmtId="167" formatCode="_(&quot;$&quot;* #,##0_);_(&quot;$&quot;* \(#,##0\);_(&quot;$&quot;* &quot;-&quot;??_);_(@_)"/>
    <numFmt numFmtId="168" formatCode="0.0%"/>
    <numFmt numFmtId="169" formatCode="000000"/>
    <numFmt numFmtId="170" formatCode="0.000"/>
  </numFmts>
  <fonts count="60"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font>
    <font>
      <sz val="12"/>
      <color theme="1"/>
      <name val="Calibri"/>
      <family val="2"/>
    </font>
    <font>
      <sz val="12"/>
      <color theme="1"/>
      <name val="Calibri"/>
      <family val="2"/>
    </font>
    <font>
      <sz val="12"/>
      <color theme="1"/>
      <name val="Calibri"/>
      <family val="2"/>
    </font>
    <font>
      <sz val="11"/>
      <color theme="1"/>
      <name val="Calibri"/>
      <family val="2"/>
      <scheme val="minor"/>
    </font>
    <font>
      <sz val="11"/>
      <color theme="1"/>
      <name val="Calibri"/>
      <family val="2"/>
      <scheme val="minor"/>
    </font>
    <font>
      <b/>
      <sz val="12"/>
      <name val="Verdana"/>
      <family val="2"/>
    </font>
    <font>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Arial"/>
      <family val="2"/>
    </font>
    <font>
      <sz val="10"/>
      <name val="Arial"/>
      <family val="2"/>
    </font>
    <font>
      <sz val="12"/>
      <name val="Calibri"/>
      <family val="2"/>
      <scheme val="minor"/>
    </font>
    <font>
      <b/>
      <sz val="12"/>
      <name val="Calibri"/>
      <family val="2"/>
      <scheme val="minor"/>
    </font>
    <font>
      <sz val="12"/>
      <color indexed="9"/>
      <name val="Calibri"/>
      <family val="2"/>
      <scheme val="minor"/>
    </font>
    <font>
      <b/>
      <sz val="12"/>
      <color theme="0"/>
      <name val="Calibri"/>
      <family val="2"/>
      <scheme val="minor"/>
    </font>
    <font>
      <u/>
      <sz val="12"/>
      <name val="Calibri"/>
      <family val="2"/>
      <scheme val="minor"/>
    </font>
    <font>
      <sz val="12"/>
      <color rgb="FF00B050"/>
      <name val="Calibri"/>
      <family val="2"/>
      <scheme val="minor"/>
    </font>
    <font>
      <b/>
      <sz val="12"/>
      <color theme="1"/>
      <name val="Calibri"/>
      <family val="2"/>
      <scheme val="minor"/>
    </font>
    <font>
      <sz val="12"/>
      <color theme="1"/>
      <name val="Calibri"/>
      <family val="2"/>
      <scheme val="minor"/>
    </font>
    <font>
      <sz val="12"/>
      <color rgb="FFC00000"/>
      <name val="Calibri"/>
      <family val="2"/>
      <scheme val="minor"/>
    </font>
    <font>
      <b/>
      <sz val="12"/>
      <color rgb="FFC00000"/>
      <name val="Calibri"/>
      <family val="2"/>
      <scheme val="minor"/>
    </font>
    <font>
      <sz val="12"/>
      <color rgb="FFFFC000"/>
      <name val="Calibri"/>
      <family val="2"/>
      <scheme val="minor"/>
    </font>
    <font>
      <sz val="12"/>
      <color rgb="FF92D050"/>
      <name val="Calibri"/>
      <family val="2"/>
      <scheme val="minor"/>
    </font>
    <font>
      <b/>
      <sz val="12"/>
      <color rgb="FFFFC000"/>
      <name val="Calibri"/>
      <family val="2"/>
      <scheme val="minor"/>
    </font>
    <font>
      <sz val="12"/>
      <color rgb="FF0070C0"/>
      <name val="Calibri"/>
      <family val="2"/>
      <scheme val="minor"/>
    </font>
    <font>
      <sz val="12"/>
      <color rgb="FF002060"/>
      <name val="Calibri"/>
      <family val="2"/>
      <scheme val="minor"/>
    </font>
    <font>
      <sz val="12"/>
      <color rgb="FF00B0F0"/>
      <name val="Calibri"/>
      <family val="2"/>
      <scheme val="minor"/>
    </font>
    <font>
      <sz val="12"/>
      <color rgb="FFFF0000"/>
      <name val="Calibri"/>
      <family val="2"/>
      <scheme val="minor"/>
    </font>
    <font>
      <b/>
      <sz val="12"/>
      <color rgb="FFFF0000"/>
      <name val="Calibri"/>
      <family val="2"/>
      <scheme val="minor"/>
    </font>
    <font>
      <sz val="12"/>
      <name val="Arial"/>
      <family val="2"/>
    </font>
    <font>
      <b/>
      <sz val="13"/>
      <name val="Calibri"/>
      <family val="2"/>
      <scheme val="minor"/>
    </font>
    <font>
      <b/>
      <sz val="13"/>
      <color rgb="FFFF0000"/>
      <name val="Calibri"/>
      <family val="2"/>
      <scheme val="minor"/>
    </font>
    <font>
      <u/>
      <sz val="12"/>
      <color theme="10"/>
      <name val="Arial"/>
      <family val="2"/>
    </font>
    <font>
      <b/>
      <sz val="14"/>
      <color theme="0"/>
      <name val="Calibri"/>
      <family val="2"/>
      <scheme val="minor"/>
    </font>
    <font>
      <sz val="8"/>
      <name val="Arial"/>
      <family val="2"/>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1" tint="0.49998474074526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1" tint="0.249977111117893"/>
        <bgColor indexed="64"/>
      </patternFill>
    </fill>
    <fill>
      <patternFill patternType="darkGrid">
        <fgColor theme="3" tint="0.39994506668294322"/>
        <bgColor theme="6" tint="-0.24994659260841701"/>
      </patternFill>
    </fill>
    <fill>
      <patternFill patternType="solid">
        <fgColor theme="4" tint="0.59999389629810485"/>
        <bgColor indexed="65"/>
      </patternFill>
    </fill>
    <fill>
      <patternFill patternType="solid">
        <fgColor theme="5" tint="0.39997558519241921"/>
        <bgColor indexed="65"/>
      </patternFill>
    </fill>
    <fill>
      <patternFill patternType="solid">
        <fgColor theme="7" tint="0.39997558519241921"/>
        <bgColor indexed="65"/>
      </patternFill>
    </fill>
    <fill>
      <patternFill patternType="solid">
        <fgColor theme="3" tint="-0.499984740745262"/>
        <bgColor indexed="64"/>
      </patternFill>
    </fill>
    <fill>
      <patternFill patternType="solid">
        <fgColor theme="4" tint="0.59999389629810485"/>
        <bgColor indexed="64"/>
      </patternFill>
    </fill>
  </fills>
  <borders count="5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8"/>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top style="thin">
        <color indexed="8"/>
      </top>
      <bottom style="thin">
        <color indexed="8"/>
      </bottom>
      <diagonal/>
    </border>
    <border>
      <left style="thin">
        <color indexed="64"/>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style="thin">
        <color indexed="64"/>
      </top>
      <bottom/>
      <diagonal/>
    </border>
    <border>
      <left/>
      <right/>
      <top style="thin">
        <color indexed="64"/>
      </top>
      <bottom style="thin">
        <color indexed="64"/>
      </bottom>
      <diagonal/>
    </border>
    <border>
      <left style="medium">
        <color indexed="64"/>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8"/>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s>
  <cellStyleXfs count="95">
    <xf numFmtId="0" fontId="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19" fillId="3" borderId="0" applyNumberFormat="0" applyBorder="0" applyAlignment="0" applyProtection="0"/>
    <xf numFmtId="0" fontId="20" fillId="20" borderId="1" applyNumberFormat="0" applyAlignment="0" applyProtection="0"/>
    <xf numFmtId="0" fontId="21" fillId="21" borderId="2" applyNumberFormat="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7" borderId="1" applyNumberFormat="0" applyAlignment="0" applyProtection="0"/>
    <xf numFmtId="0" fontId="28" fillId="0" borderId="6" applyNumberFormat="0" applyFill="0" applyAlignment="0" applyProtection="0"/>
    <xf numFmtId="0" fontId="29" fillId="22" borderId="0" applyNumberFormat="0" applyBorder="0" applyAlignment="0" applyProtection="0"/>
    <xf numFmtId="0" fontId="16" fillId="0" borderId="0"/>
    <xf numFmtId="0" fontId="16" fillId="23" borderId="7" applyNumberFormat="0" applyFont="0" applyAlignment="0" applyProtection="0"/>
    <xf numFmtId="0" fontId="30" fillId="20"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14" fillId="0" borderId="0"/>
    <xf numFmtId="0" fontId="34" fillId="0" borderId="0"/>
    <xf numFmtId="0" fontId="16" fillId="0" borderId="0"/>
    <xf numFmtId="43" fontId="34" fillId="0" borderId="0" applyFont="0" applyFill="0" applyBorder="0" applyAlignment="0" applyProtection="0"/>
    <xf numFmtId="0" fontId="35" fillId="0" borderId="0"/>
    <xf numFmtId="43" fontId="16" fillId="0" borderId="0" applyFont="0" applyFill="0" applyBorder="0" applyAlignment="0" applyProtection="0"/>
    <xf numFmtId="0" fontId="16" fillId="0" borderId="0"/>
    <xf numFmtId="44" fontId="35" fillId="0" borderId="0" applyFont="0" applyFill="0" applyBorder="0" applyAlignment="0" applyProtection="0"/>
    <xf numFmtId="0" fontId="13" fillId="0" borderId="0"/>
    <xf numFmtId="0" fontId="16" fillId="0" borderId="0"/>
    <xf numFmtId="0" fontId="13" fillId="0" borderId="0"/>
    <xf numFmtId="44" fontId="54" fillId="0" borderId="0" applyFont="0" applyFill="0" applyBorder="0" applyAlignment="0" applyProtection="0"/>
    <xf numFmtId="9" fontId="54" fillId="0" borderId="0" applyFont="0" applyFill="0" applyBorder="0" applyAlignment="0" applyProtection="0"/>
    <xf numFmtId="0" fontId="12" fillId="0" borderId="0"/>
    <xf numFmtId="0" fontId="11" fillId="0" borderId="0"/>
    <xf numFmtId="0" fontId="10" fillId="0" borderId="0"/>
    <xf numFmtId="0" fontId="9" fillId="0" borderId="0"/>
    <xf numFmtId="0" fontId="36" fillId="29" borderId="32" applyBorder="0">
      <alignment horizontal="center" vertical="center" wrapText="1"/>
    </xf>
    <xf numFmtId="0" fontId="16" fillId="23" borderId="7" applyNumberFormat="0" applyFont="0" applyAlignment="0" applyProtection="0"/>
    <xf numFmtId="0" fontId="8" fillId="0" borderId="0"/>
    <xf numFmtId="0" fontId="7" fillId="0" borderId="0"/>
    <xf numFmtId="44" fontId="16" fillId="0" borderId="0" applyFont="0" applyFill="0" applyBorder="0" applyAlignment="0" applyProtection="0"/>
    <xf numFmtId="0" fontId="16" fillId="23" borderId="7" applyNumberFormat="0" applyFont="0" applyAlignment="0" applyProtection="0"/>
    <xf numFmtId="0" fontId="6" fillId="0" borderId="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5" fillId="0" borderId="0"/>
    <xf numFmtId="0" fontId="4" fillId="0" borderId="0"/>
    <xf numFmtId="0" fontId="16" fillId="23" borderId="7" applyNumberFormat="0" applyFont="0" applyAlignment="0" applyProtection="0"/>
    <xf numFmtId="44" fontId="16" fillId="0" borderId="0" applyFont="0" applyFill="0" applyBorder="0" applyAlignment="0" applyProtection="0"/>
    <xf numFmtId="0" fontId="30" fillId="20" borderId="8" applyNumberFormat="0" applyAlignment="0" applyProtection="0"/>
    <xf numFmtId="0" fontId="57" fillId="0" borderId="0" applyNumberFormat="0" applyFill="0" applyBorder="0" applyAlignment="0" applyProtection="0"/>
    <xf numFmtId="0" fontId="3" fillId="0" borderId="0"/>
    <xf numFmtId="0" fontId="2" fillId="0" borderId="0"/>
    <xf numFmtId="0" fontId="1" fillId="0" borderId="0"/>
    <xf numFmtId="0" fontId="1" fillId="0" borderId="0"/>
    <xf numFmtId="0" fontId="1" fillId="0" borderId="0"/>
    <xf numFmtId="9" fontId="16" fillId="0" borderId="0" applyFont="0" applyFill="0" applyBorder="0" applyAlignment="0" applyProtection="0"/>
    <xf numFmtId="0" fontId="9" fillId="0" borderId="0"/>
    <xf numFmtId="0" fontId="9" fillId="0" borderId="0"/>
    <xf numFmtId="0" fontId="9" fillId="0" borderId="0"/>
    <xf numFmtId="0" fontId="1" fillId="0" borderId="0"/>
    <xf numFmtId="0" fontId="1" fillId="0" borderId="0"/>
    <xf numFmtId="0" fontId="1" fillId="0" borderId="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cellStyleXfs>
  <cellXfs count="226">
    <xf numFmtId="0" fontId="0" fillId="0" borderId="0" xfId="0"/>
    <xf numFmtId="2" fontId="15" fillId="0" borderId="0" xfId="0" applyNumberFormat="1" applyFont="1" applyAlignment="1">
      <alignment horizontal="left" vertical="center"/>
    </xf>
    <xf numFmtId="2" fontId="36" fillId="0" borderId="0" xfId="0" applyNumberFormat="1" applyFont="1" applyAlignment="1">
      <alignment horizontal="left" vertical="center"/>
    </xf>
    <xf numFmtId="2" fontId="36" fillId="0" borderId="0" xfId="0" applyNumberFormat="1" applyFont="1" applyAlignment="1">
      <alignment horizontal="center" vertical="center"/>
    </xf>
    <xf numFmtId="2" fontId="36" fillId="0" borderId="0" xfId="0" applyNumberFormat="1" applyFont="1" applyAlignment="1">
      <alignment vertical="center"/>
    </xf>
    <xf numFmtId="0" fontId="36" fillId="0" borderId="0" xfId="0" applyFont="1" applyAlignment="1">
      <alignment vertical="center"/>
    </xf>
    <xf numFmtId="0" fontId="36" fillId="0" borderId="0" xfId="0" applyFont="1" applyAlignment="1">
      <alignment horizontal="center" vertical="center"/>
    </xf>
    <xf numFmtId="165" fontId="36" fillId="0" borderId="0" xfId="0" applyNumberFormat="1" applyFont="1" applyAlignment="1">
      <alignment vertical="center"/>
    </xf>
    <xf numFmtId="2" fontId="36" fillId="0" borderId="0" xfId="0" applyNumberFormat="1" applyFont="1" applyAlignment="1">
      <alignment vertical="center" wrapText="1"/>
    </xf>
    <xf numFmtId="165" fontId="37" fillId="0" borderId="0" xfId="0" applyNumberFormat="1" applyFont="1" applyAlignment="1">
      <alignment horizontal="center" vertical="center"/>
    </xf>
    <xf numFmtId="164" fontId="37" fillId="0" borderId="0" xfId="0" applyNumberFormat="1" applyFont="1" applyAlignment="1">
      <alignment horizontal="center" vertical="center"/>
    </xf>
    <xf numFmtId="0" fontId="38" fillId="0" borderId="0" xfId="0" applyFont="1" applyAlignment="1">
      <alignment horizontal="center" vertical="center" wrapText="1"/>
    </xf>
    <xf numFmtId="0" fontId="36" fillId="0" borderId="12" xfId="0" applyFont="1" applyBorder="1" applyAlignment="1">
      <alignment horizontal="right" vertical="center" wrapText="1"/>
    </xf>
    <xf numFmtId="0" fontId="36" fillId="0" borderId="12" xfId="0" applyFont="1" applyBorder="1" applyAlignment="1">
      <alignment vertical="center"/>
    </xf>
    <xf numFmtId="0" fontId="36" fillId="25" borderId="10" xfId="0" applyFont="1" applyFill="1" applyBorder="1" applyAlignment="1">
      <alignment vertical="center" wrapText="1"/>
    </xf>
    <xf numFmtId="0" fontId="36" fillId="25" borderId="10" xfId="0" applyFont="1" applyFill="1" applyBorder="1" applyAlignment="1">
      <alignment horizontal="center" vertical="center"/>
    </xf>
    <xf numFmtId="165" fontId="36" fillId="25" borderId="10" xfId="0" applyNumberFormat="1" applyFont="1" applyFill="1" applyBorder="1" applyAlignment="1">
      <alignment vertical="center"/>
    </xf>
    <xf numFmtId="2" fontId="15" fillId="0" borderId="0" xfId="0" applyNumberFormat="1" applyFont="1" applyAlignment="1">
      <alignment horizontal="right" vertical="center"/>
    </xf>
    <xf numFmtId="42" fontId="36" fillId="0" borderId="0" xfId="0" applyNumberFormat="1" applyFont="1" applyAlignment="1">
      <alignment horizontal="left" vertical="center"/>
    </xf>
    <xf numFmtId="166" fontId="36" fillId="0" borderId="0" xfId="0" applyNumberFormat="1" applyFont="1" applyAlignment="1">
      <alignment horizontal="left" vertical="center"/>
    </xf>
    <xf numFmtId="2" fontId="36" fillId="0" borderId="0" xfId="0" applyNumberFormat="1" applyFont="1" applyAlignment="1">
      <alignment horizontal="center" vertical="center" wrapText="1"/>
    </xf>
    <xf numFmtId="0" fontId="36" fillId="25" borderId="10" xfId="0" applyFont="1" applyFill="1" applyBorder="1" applyAlignment="1">
      <alignment horizontal="center" vertical="center" wrapText="1"/>
    </xf>
    <xf numFmtId="165" fontId="36" fillId="0" borderId="12" xfId="0" applyNumberFormat="1" applyFont="1" applyBorder="1" applyAlignment="1">
      <alignment horizontal="center" vertical="center"/>
    </xf>
    <xf numFmtId="0" fontId="36" fillId="0" borderId="0" xfId="0" applyFont="1" applyAlignment="1">
      <alignment horizontal="center" vertical="top"/>
    </xf>
    <xf numFmtId="0" fontId="39" fillId="24" borderId="13" xfId="0" applyFont="1" applyFill="1" applyBorder="1" applyAlignment="1">
      <alignment horizontal="center" vertical="top" wrapText="1"/>
    </xf>
    <xf numFmtId="2" fontId="39" fillId="24" borderId="14" xfId="0" applyNumberFormat="1" applyFont="1" applyFill="1" applyBorder="1" applyAlignment="1">
      <alignment horizontal="center" vertical="center" wrapText="1"/>
    </xf>
    <xf numFmtId="0" fontId="39" fillId="24" borderId="14" xfId="0" applyFont="1" applyFill="1" applyBorder="1" applyAlignment="1">
      <alignment horizontal="center" vertical="center" wrapText="1"/>
    </xf>
    <xf numFmtId="0" fontId="39" fillId="24" borderId="15" xfId="0" applyFont="1" applyFill="1" applyBorder="1" applyAlignment="1">
      <alignment horizontal="center" vertical="center" wrapText="1"/>
    </xf>
    <xf numFmtId="0" fontId="36" fillId="0" borderId="17" xfId="0" applyFont="1" applyBorder="1" applyAlignment="1">
      <alignment horizontal="center" vertical="top"/>
    </xf>
    <xf numFmtId="41" fontId="36" fillId="0" borderId="0" xfId="0" applyNumberFormat="1" applyFont="1" applyAlignment="1">
      <alignment horizontal="right" vertical="center"/>
    </xf>
    <xf numFmtId="0" fontId="36" fillId="0" borderId="0" xfId="0" applyFont="1" applyAlignment="1">
      <alignment horizontal="left" vertical="center"/>
    </xf>
    <xf numFmtId="0" fontId="36" fillId="0" borderId="0" xfId="0" applyFont="1" applyAlignment="1">
      <alignment horizontal="left" vertical="center" wrapText="1"/>
    </xf>
    <xf numFmtId="0" fontId="36" fillId="0" borderId="12" xfId="0" applyFont="1" applyBorder="1" applyAlignment="1">
      <alignment horizontal="center" vertical="center"/>
    </xf>
    <xf numFmtId="166" fontId="40" fillId="0" borderId="0" xfId="0" applyNumberFormat="1" applyFont="1" applyAlignment="1">
      <alignment horizontal="left" vertical="center"/>
    </xf>
    <xf numFmtId="0" fontId="40" fillId="0" borderId="0" xfId="0" applyFont="1" applyAlignment="1">
      <alignment vertical="center"/>
    </xf>
    <xf numFmtId="0" fontId="37" fillId="25" borderId="16" xfId="0" quotePrefix="1" applyFont="1" applyFill="1" applyBorder="1" applyAlignment="1">
      <alignment horizontal="center" vertical="top"/>
    </xf>
    <xf numFmtId="0" fontId="37" fillId="0" borderId="11" xfId="0" applyFont="1" applyBorder="1" applyAlignment="1">
      <alignment horizontal="center" vertical="top"/>
    </xf>
    <xf numFmtId="42" fontId="37" fillId="0" borderId="12" xfId="0" applyNumberFormat="1" applyFont="1" applyBorder="1" applyAlignment="1">
      <alignment vertical="center"/>
    </xf>
    <xf numFmtId="166" fontId="41" fillId="0" borderId="0" xfId="0" applyNumberFormat="1" applyFont="1" applyAlignment="1">
      <alignment horizontal="left" vertical="center"/>
    </xf>
    <xf numFmtId="0" fontId="42" fillId="25" borderId="10" xfId="0" applyFont="1" applyFill="1" applyBorder="1" applyAlignment="1">
      <alignment vertical="center" wrapText="1"/>
    </xf>
    <xf numFmtId="41" fontId="43" fillId="0" borderId="0" xfId="0" applyNumberFormat="1" applyFont="1" applyAlignment="1">
      <alignment horizontal="right" vertical="center"/>
    </xf>
    <xf numFmtId="2" fontId="37" fillId="0" borderId="0" xfId="0" applyNumberFormat="1" applyFont="1" applyAlignment="1">
      <alignment vertical="center" wrapText="1"/>
    </xf>
    <xf numFmtId="0" fontId="36" fillId="0" borderId="0" xfId="0" applyFont="1" applyAlignment="1">
      <alignment vertical="center" wrapText="1"/>
    </xf>
    <xf numFmtId="0" fontId="36" fillId="0" borderId="0" xfId="0" applyFont="1" applyAlignment="1">
      <alignment horizontal="left" vertical="top" wrapText="1"/>
    </xf>
    <xf numFmtId="0" fontId="37" fillId="0" borderId="0" xfId="0" applyFont="1" applyAlignment="1">
      <alignment horizontal="left" vertical="center" wrapText="1"/>
    </xf>
    <xf numFmtId="0" fontId="36" fillId="0" borderId="0" xfId="0" applyFont="1" applyAlignment="1">
      <alignment vertical="top" wrapText="1"/>
    </xf>
    <xf numFmtId="0" fontId="37" fillId="0" borderId="0" xfId="0" applyFont="1" applyAlignment="1">
      <alignment vertical="center"/>
    </xf>
    <xf numFmtId="0" fontId="43" fillId="0" borderId="0" xfId="0" applyFont="1" applyAlignment="1">
      <alignment horizontal="left" vertical="center" wrapText="1"/>
    </xf>
    <xf numFmtId="0" fontId="36" fillId="0" borderId="0" xfId="0" quotePrefix="1" applyFont="1" applyAlignment="1">
      <alignment horizontal="left" vertical="center" wrapText="1"/>
    </xf>
    <xf numFmtId="0" fontId="43" fillId="0" borderId="0" xfId="0" applyFont="1" applyAlignment="1">
      <alignment horizontal="justify" vertical="center" wrapText="1"/>
    </xf>
    <xf numFmtId="0" fontId="43" fillId="0" borderId="0" xfId="0" applyFont="1" applyAlignment="1">
      <alignment horizontal="left" vertical="center"/>
    </xf>
    <xf numFmtId="0" fontId="37" fillId="0" borderId="0" xfId="0" applyFont="1" applyAlignment="1">
      <alignment vertical="center" wrapText="1"/>
    </xf>
    <xf numFmtId="2" fontId="52" fillId="0" borderId="0" xfId="0" applyNumberFormat="1" applyFont="1" applyAlignment="1">
      <alignment vertical="center" wrapText="1"/>
    </xf>
    <xf numFmtId="2" fontId="53" fillId="0" borderId="0" xfId="0" applyNumberFormat="1" applyFont="1" applyAlignment="1">
      <alignment vertical="center" wrapText="1"/>
    </xf>
    <xf numFmtId="0" fontId="37" fillId="0" borderId="0" xfId="0" applyFont="1" applyAlignment="1">
      <alignment horizontal="center" vertical="center"/>
    </xf>
    <xf numFmtId="0" fontId="37" fillId="0" borderId="11" xfId="0" applyFont="1" applyBorder="1" applyAlignment="1">
      <alignment horizontal="left" vertical="top"/>
    </xf>
    <xf numFmtId="0" fontId="36" fillId="0" borderId="21" xfId="0" applyFont="1" applyBorder="1" applyAlignment="1">
      <alignment horizontal="center" vertical="top"/>
    </xf>
    <xf numFmtId="0" fontId="37" fillId="0" borderId="0" xfId="0" applyFont="1" applyAlignment="1">
      <alignment horizontal="left" vertical="top"/>
    </xf>
    <xf numFmtId="0" fontId="37" fillId="25" borderId="24" xfId="0" quotePrefix="1" applyFont="1" applyFill="1" applyBorder="1" applyAlignment="1">
      <alignment horizontal="center" vertical="top"/>
    </xf>
    <xf numFmtId="0" fontId="36" fillId="0" borderId="27" xfId="0" applyFont="1" applyBorder="1" applyAlignment="1">
      <alignment horizontal="center" vertical="top"/>
    </xf>
    <xf numFmtId="2" fontId="15" fillId="0" borderId="0" xfId="0" applyNumberFormat="1" applyFont="1" applyAlignment="1">
      <alignment horizontal="left" vertical="top"/>
    </xf>
    <xf numFmtId="2" fontId="36" fillId="0" borderId="0" xfId="0" applyNumberFormat="1" applyFont="1" applyAlignment="1">
      <alignment horizontal="center" vertical="top"/>
    </xf>
    <xf numFmtId="2" fontId="36" fillId="0" borderId="0" xfId="0" applyNumberFormat="1" applyFont="1" applyAlignment="1">
      <alignment horizontal="left" vertical="top"/>
    </xf>
    <xf numFmtId="2" fontId="36" fillId="0" borderId="0" xfId="0" applyNumberFormat="1" applyFont="1" applyAlignment="1">
      <alignment vertical="top"/>
    </xf>
    <xf numFmtId="0" fontId="36" fillId="0" borderId="0" xfId="0" applyFont="1" applyAlignment="1">
      <alignment vertical="top"/>
    </xf>
    <xf numFmtId="2" fontId="15" fillId="0" borderId="0" xfId="0" applyNumberFormat="1" applyFont="1" applyAlignment="1">
      <alignment horizontal="right" vertical="top"/>
    </xf>
    <xf numFmtId="165" fontId="36" fillId="0" borderId="0" xfId="0" applyNumberFormat="1" applyFont="1" applyAlignment="1">
      <alignment vertical="top"/>
    </xf>
    <xf numFmtId="2" fontId="36" fillId="0" borderId="0" xfId="0" applyNumberFormat="1" applyFont="1" applyAlignment="1">
      <alignment vertical="top" wrapText="1"/>
    </xf>
    <xf numFmtId="2" fontId="36" fillId="0" borderId="0" xfId="0" applyNumberFormat="1" applyFont="1" applyAlignment="1">
      <alignment horizontal="center" vertical="top" wrapText="1"/>
    </xf>
    <xf numFmtId="165" fontId="37" fillId="0" borderId="0" xfId="0" applyNumberFormat="1" applyFont="1" applyAlignment="1">
      <alignment horizontal="center" vertical="top"/>
    </xf>
    <xf numFmtId="164" fontId="37" fillId="0" borderId="0" xfId="0" applyNumberFormat="1" applyFont="1" applyAlignment="1">
      <alignment horizontal="center" vertical="top"/>
    </xf>
    <xf numFmtId="2" fontId="39" fillId="24" borderId="14" xfId="0" applyNumberFormat="1" applyFont="1" applyFill="1" applyBorder="1" applyAlignment="1">
      <alignment horizontal="center" vertical="top" wrapText="1"/>
    </xf>
    <xf numFmtId="0" fontId="39" fillId="24" borderId="14" xfId="0" applyFont="1" applyFill="1" applyBorder="1" applyAlignment="1">
      <alignment horizontal="center" vertical="top" wrapText="1"/>
    </xf>
    <xf numFmtId="0" fontId="39" fillId="24" borderId="15" xfId="0" applyFont="1" applyFill="1" applyBorder="1" applyAlignment="1">
      <alignment horizontal="center" vertical="top" wrapText="1"/>
    </xf>
    <xf numFmtId="0" fontId="38" fillId="0" borderId="0" xfId="0" applyFont="1" applyAlignment="1">
      <alignment horizontal="center" vertical="top" wrapText="1"/>
    </xf>
    <xf numFmtId="0" fontId="42" fillId="25" borderId="25" xfId="0" applyFont="1" applyFill="1" applyBorder="1" applyAlignment="1">
      <alignment vertical="top" wrapText="1"/>
    </xf>
    <xf numFmtId="0" fontId="36" fillId="25" borderId="25" xfId="0" applyFont="1" applyFill="1" applyBorder="1" applyAlignment="1">
      <alignment horizontal="center" vertical="top" wrapText="1"/>
    </xf>
    <xf numFmtId="0" fontId="36" fillId="25" borderId="25" xfId="0" applyFont="1" applyFill="1" applyBorder="1" applyAlignment="1">
      <alignment horizontal="center" vertical="top"/>
    </xf>
    <xf numFmtId="0" fontId="36" fillId="25" borderId="25" xfId="0" applyFont="1" applyFill="1" applyBorder="1" applyAlignment="1">
      <alignment vertical="top" wrapText="1"/>
    </xf>
    <xf numFmtId="165" fontId="36" fillId="25" borderId="26" xfId="0" applyNumberFormat="1" applyFont="1" applyFill="1" applyBorder="1" applyAlignment="1">
      <alignment vertical="top"/>
    </xf>
    <xf numFmtId="0" fontId="36" fillId="0" borderId="19" xfId="0" applyFont="1" applyBorder="1" applyAlignment="1">
      <alignment vertical="top"/>
    </xf>
    <xf numFmtId="0" fontId="43" fillId="0" borderId="28" xfId="0" applyFont="1" applyBorder="1" applyAlignment="1">
      <alignment horizontal="justify" vertical="top" wrapText="1"/>
    </xf>
    <xf numFmtId="41" fontId="43" fillId="0" borderId="28" xfId="0" applyNumberFormat="1" applyFont="1" applyBorder="1" applyAlignment="1">
      <alignment horizontal="right" vertical="top"/>
    </xf>
    <xf numFmtId="9" fontId="43" fillId="0" borderId="28" xfId="0" applyNumberFormat="1" applyFont="1" applyBorder="1" applyAlignment="1">
      <alignment horizontal="right" vertical="top"/>
    </xf>
    <xf numFmtId="0" fontId="36" fillId="0" borderId="28" xfId="0" applyFont="1" applyBorder="1" applyAlignment="1">
      <alignment horizontal="center" vertical="top"/>
    </xf>
    <xf numFmtId="166" fontId="36" fillId="0" borderId="28" xfId="0" applyNumberFormat="1" applyFont="1" applyBorder="1" applyAlignment="1">
      <alignment horizontal="left" vertical="top"/>
    </xf>
    <xf numFmtId="42" fontId="36" fillId="0" borderId="29" xfId="0" applyNumberFormat="1" applyFont="1" applyBorder="1" applyAlignment="1">
      <alignment horizontal="left" vertical="top"/>
    </xf>
    <xf numFmtId="0" fontId="36" fillId="0" borderId="0" xfId="0" applyFont="1" applyAlignment="1">
      <alignment horizontal="justify" vertical="top" wrapText="1"/>
    </xf>
    <xf numFmtId="41" fontId="43" fillId="0" borderId="0" xfId="0" applyNumberFormat="1" applyFont="1" applyAlignment="1">
      <alignment horizontal="right" vertical="top"/>
    </xf>
    <xf numFmtId="9" fontId="43" fillId="0" borderId="0" xfId="0" applyNumberFormat="1" applyFont="1" applyAlignment="1">
      <alignment horizontal="right" vertical="top"/>
    </xf>
    <xf numFmtId="166" fontId="36" fillId="0" borderId="0" xfId="0" applyNumberFormat="1" applyFont="1" applyAlignment="1">
      <alignment horizontal="left" vertical="top"/>
    </xf>
    <xf numFmtId="42" fontId="36" fillId="0" borderId="20" xfId="0" applyNumberFormat="1" applyFont="1" applyBorder="1" applyAlignment="1">
      <alignment horizontal="left" vertical="top"/>
    </xf>
    <xf numFmtId="0" fontId="36" fillId="0" borderId="0" xfId="0" quotePrefix="1" applyFont="1" applyAlignment="1">
      <alignment horizontal="justify" vertical="top" wrapText="1"/>
    </xf>
    <xf numFmtId="0" fontId="43" fillId="0" borderId="0" xfId="0" applyFont="1" applyAlignment="1">
      <alignment horizontal="left" vertical="top"/>
    </xf>
    <xf numFmtId="0" fontId="40" fillId="0" borderId="19" xfId="0" applyFont="1" applyBorder="1" applyAlignment="1">
      <alignment vertical="top"/>
    </xf>
    <xf numFmtId="0" fontId="40" fillId="0" borderId="0" xfId="0" applyFont="1" applyAlignment="1">
      <alignment vertical="top"/>
    </xf>
    <xf numFmtId="41" fontId="36" fillId="0" borderId="0" xfId="0" applyNumberFormat="1" applyFont="1" applyAlignment="1">
      <alignment horizontal="right" vertical="top"/>
    </xf>
    <xf numFmtId="0" fontId="43" fillId="0" borderId="0" xfId="0" applyFont="1" applyAlignment="1">
      <alignment horizontal="justify" vertical="top" wrapText="1"/>
    </xf>
    <xf numFmtId="0" fontId="43" fillId="0" borderId="22" xfId="0" applyFont="1" applyBorder="1" applyAlignment="1">
      <alignment horizontal="justify" vertical="top" wrapText="1"/>
    </xf>
    <xf numFmtId="41" fontId="36" fillId="0" borderId="22" xfId="0" applyNumberFormat="1" applyFont="1" applyBorder="1" applyAlignment="1">
      <alignment horizontal="right" vertical="top"/>
    </xf>
    <xf numFmtId="9" fontId="36" fillId="0" borderId="22" xfId="0" applyNumberFormat="1" applyFont="1" applyBorder="1" applyAlignment="1">
      <alignment horizontal="right" vertical="top"/>
    </xf>
    <xf numFmtId="41" fontId="43" fillId="0" borderId="22" xfId="0" applyNumberFormat="1" applyFont="1" applyBorder="1" applyAlignment="1">
      <alignment horizontal="right" vertical="top"/>
    </xf>
    <xf numFmtId="0" fontId="36" fillId="0" borderId="22" xfId="0" applyFont="1" applyBorder="1" applyAlignment="1">
      <alignment horizontal="center" vertical="top"/>
    </xf>
    <xf numFmtId="166" fontId="36" fillId="0" borderId="22" xfId="0" applyNumberFormat="1" applyFont="1" applyBorder="1" applyAlignment="1">
      <alignment horizontal="left" vertical="top"/>
    </xf>
    <xf numFmtId="42" fontId="36" fillId="0" borderId="23" xfId="0" applyNumberFormat="1" applyFont="1" applyBorder="1" applyAlignment="1">
      <alignment horizontal="left" vertical="top"/>
    </xf>
    <xf numFmtId="42" fontId="36" fillId="0" borderId="0" xfId="0" applyNumberFormat="1" applyFont="1" applyAlignment="1">
      <alignment horizontal="left" vertical="top"/>
    </xf>
    <xf numFmtId="0" fontId="36" fillId="0" borderId="12" xfId="0" applyFont="1" applyBorder="1" applyAlignment="1">
      <alignment vertical="top"/>
    </xf>
    <xf numFmtId="165" fontId="36" fillId="0" borderId="12" xfId="0" applyNumberFormat="1" applyFont="1" applyBorder="1" applyAlignment="1">
      <alignment horizontal="center" vertical="top"/>
    </xf>
    <xf numFmtId="0" fontId="36" fillId="0" borderId="12" xfId="0" applyFont="1" applyBorder="1" applyAlignment="1">
      <alignment horizontal="center" vertical="top"/>
    </xf>
    <xf numFmtId="0" fontId="36" fillId="0" borderId="12" xfId="0" applyFont="1" applyBorder="1" applyAlignment="1">
      <alignment horizontal="right" vertical="top" wrapText="1"/>
    </xf>
    <xf numFmtId="42" fontId="37" fillId="0" borderId="18" xfId="0" applyNumberFormat="1" applyFont="1" applyBorder="1" applyAlignment="1">
      <alignment vertical="top"/>
    </xf>
    <xf numFmtId="167" fontId="37" fillId="0" borderId="18" xfId="0" applyNumberFormat="1" applyFont="1" applyBorder="1" applyAlignment="1">
      <alignment vertical="top"/>
    </xf>
    <xf numFmtId="165" fontId="36" fillId="0" borderId="0" xfId="0" applyNumberFormat="1" applyFont="1" applyAlignment="1">
      <alignment horizontal="center" vertical="top"/>
    </xf>
    <xf numFmtId="0" fontId="36" fillId="0" borderId="0" xfId="0" applyFont="1" applyAlignment="1">
      <alignment horizontal="right" vertical="top" wrapText="1"/>
    </xf>
    <xf numFmtId="42" fontId="37" fillId="0" borderId="0" xfId="0" applyNumberFormat="1" applyFont="1" applyAlignment="1">
      <alignment vertical="top"/>
    </xf>
    <xf numFmtId="2" fontId="37" fillId="0" borderId="0" xfId="0" applyNumberFormat="1" applyFont="1" applyAlignment="1">
      <alignment vertical="top" wrapText="1"/>
    </xf>
    <xf numFmtId="0" fontId="37" fillId="0" borderId="0" xfId="0" applyFont="1" applyAlignment="1">
      <alignment vertical="top"/>
    </xf>
    <xf numFmtId="0" fontId="39" fillId="24" borderId="30" xfId="0" applyFont="1" applyFill="1" applyBorder="1" applyAlignment="1">
      <alignment horizontal="center" vertical="top" wrapText="1"/>
    </xf>
    <xf numFmtId="0" fontId="37" fillId="25" borderId="25" xfId="0" quotePrefix="1" applyFont="1" applyFill="1" applyBorder="1" applyAlignment="1">
      <alignment horizontal="center" vertical="top"/>
    </xf>
    <xf numFmtId="0" fontId="37" fillId="0" borderId="12" xfId="0" applyFont="1" applyBorder="1" applyAlignment="1">
      <alignment horizontal="left" vertical="top"/>
    </xf>
    <xf numFmtId="0" fontId="37" fillId="25" borderId="0" xfId="0" applyFont="1" applyFill="1" applyAlignment="1">
      <alignment vertical="top"/>
    </xf>
    <xf numFmtId="0" fontId="36" fillId="0" borderId="32" xfId="0" applyFont="1" applyBorder="1" applyAlignment="1">
      <alignment horizontal="center" vertical="center"/>
    </xf>
    <xf numFmtId="0" fontId="37" fillId="26" borderId="19" xfId="0" applyFont="1" applyFill="1" applyBorder="1" applyAlignment="1">
      <alignment horizontal="center" vertical="center"/>
    </xf>
    <xf numFmtId="0" fontId="36" fillId="26" borderId="40" xfId="0" applyFont="1" applyFill="1" applyBorder="1" applyAlignment="1">
      <alignment horizontal="center" vertical="center"/>
    </xf>
    <xf numFmtId="0" fontId="36" fillId="26" borderId="31" xfId="0" applyFont="1" applyFill="1" applyBorder="1" applyAlignment="1">
      <alignment horizontal="center" vertical="center"/>
    </xf>
    <xf numFmtId="0" fontId="36" fillId="0" borderId="32" xfId="0" applyFont="1" applyBorder="1" applyAlignment="1">
      <alignment horizontal="center" vertical="center" wrapText="1"/>
    </xf>
    <xf numFmtId="42" fontId="37" fillId="0" borderId="18" xfId="0" applyNumberFormat="1" applyFont="1" applyBorder="1" applyAlignment="1">
      <alignment vertical="center"/>
    </xf>
    <xf numFmtId="168" fontId="37" fillId="0" borderId="42" xfId="55" applyNumberFormat="1" applyFont="1" applyFill="1" applyBorder="1" applyAlignment="1">
      <alignment vertical="center"/>
    </xf>
    <xf numFmtId="167" fontId="36" fillId="26" borderId="41" xfId="0" applyNumberFormat="1" applyFont="1" applyFill="1" applyBorder="1" applyAlignment="1">
      <alignment vertical="center"/>
    </xf>
    <xf numFmtId="167" fontId="36" fillId="0" borderId="37" xfId="0" applyNumberFormat="1" applyFont="1" applyBorder="1" applyAlignment="1">
      <alignment vertical="center"/>
    </xf>
    <xf numFmtId="1" fontId="36" fillId="26" borderId="31" xfId="0" applyNumberFormat="1" applyFont="1" applyFill="1" applyBorder="1" applyAlignment="1">
      <alignment horizontal="center" vertical="center"/>
    </xf>
    <xf numFmtId="1" fontId="36" fillId="0" borderId="0" xfId="0" applyNumberFormat="1" applyFont="1" applyAlignment="1">
      <alignment horizontal="center" vertical="center" wrapText="1"/>
    </xf>
    <xf numFmtId="9" fontId="36" fillId="26" borderId="31" xfId="0" applyNumberFormat="1" applyFont="1" applyFill="1" applyBorder="1" applyAlignment="1">
      <alignment horizontal="center" vertical="center"/>
    </xf>
    <xf numFmtId="44" fontId="36" fillId="26" borderId="31" xfId="54" applyFont="1" applyFill="1" applyBorder="1" applyAlignment="1" applyProtection="1">
      <alignment horizontal="center" vertical="center"/>
    </xf>
    <xf numFmtId="44" fontId="36" fillId="0" borderId="0" xfId="54" applyFont="1" applyFill="1" applyBorder="1" applyAlignment="1" applyProtection="1">
      <alignment horizontal="center" vertical="center"/>
    </xf>
    <xf numFmtId="44" fontId="36" fillId="0" borderId="0" xfId="54" applyFont="1" applyAlignment="1">
      <alignment horizontal="center" vertical="center"/>
    </xf>
    <xf numFmtId="44" fontId="36" fillId="26" borderId="31" xfId="54" applyFont="1" applyFill="1" applyBorder="1" applyAlignment="1">
      <alignment vertical="center"/>
    </xf>
    <xf numFmtId="44" fontId="36" fillId="0" borderId="0" xfId="54" applyFont="1" applyFill="1" applyBorder="1" applyAlignment="1">
      <alignment vertical="center"/>
    </xf>
    <xf numFmtId="44" fontId="36" fillId="0" borderId="0" xfId="54" applyFont="1" applyAlignment="1">
      <alignment vertical="top" wrapText="1"/>
    </xf>
    <xf numFmtId="9" fontId="37" fillId="0" borderId="42" xfId="55" applyFont="1" applyFill="1" applyBorder="1" applyAlignment="1">
      <alignment vertical="center"/>
    </xf>
    <xf numFmtId="0" fontId="37" fillId="25" borderId="43" xfId="0" applyFont="1" applyFill="1" applyBorder="1" applyAlignment="1">
      <alignment horizontal="right" vertical="center"/>
    </xf>
    <xf numFmtId="1" fontId="36" fillId="25" borderId="35" xfId="0" applyNumberFormat="1" applyFont="1" applyFill="1" applyBorder="1" applyAlignment="1">
      <alignment horizontal="center" vertical="center"/>
    </xf>
    <xf numFmtId="9" fontId="36" fillId="25" borderId="35" xfId="0" applyNumberFormat="1" applyFont="1" applyFill="1" applyBorder="1" applyAlignment="1">
      <alignment horizontal="center" vertical="center"/>
    </xf>
    <xf numFmtId="0" fontId="36" fillId="25" borderId="35" xfId="0" applyFont="1" applyFill="1" applyBorder="1" applyAlignment="1">
      <alignment horizontal="center" vertical="center"/>
    </xf>
    <xf numFmtId="44" fontId="36" fillId="25" borderId="35" xfId="54" applyFont="1" applyFill="1" applyBorder="1" applyAlignment="1" applyProtection="1">
      <alignment horizontal="center" vertical="center"/>
    </xf>
    <xf numFmtId="44" fontId="36" fillId="25" borderId="35" xfId="54" applyFont="1" applyFill="1" applyBorder="1" applyAlignment="1">
      <alignment vertical="center"/>
    </xf>
    <xf numFmtId="167" fontId="36" fillId="26" borderId="31" xfId="0" applyNumberFormat="1" applyFont="1" applyFill="1" applyBorder="1" applyAlignment="1">
      <alignment vertical="center"/>
    </xf>
    <xf numFmtId="44" fontId="37" fillId="25" borderId="35" xfId="54" applyFont="1" applyFill="1" applyBorder="1" applyAlignment="1">
      <alignment vertical="center"/>
    </xf>
    <xf numFmtId="167" fontId="37" fillId="25" borderId="36" xfId="54" applyNumberFormat="1" applyFont="1" applyFill="1" applyBorder="1" applyAlignment="1">
      <alignment vertical="center"/>
    </xf>
    <xf numFmtId="0" fontId="36" fillId="26" borderId="44" xfId="0" applyFont="1" applyFill="1" applyBorder="1" applyAlignment="1">
      <alignment horizontal="center" vertical="center"/>
    </xf>
    <xf numFmtId="0" fontId="36" fillId="26" borderId="22" xfId="0" applyFont="1" applyFill="1" applyBorder="1" applyAlignment="1">
      <alignment horizontal="center" vertical="center"/>
    </xf>
    <xf numFmtId="0" fontId="37" fillId="26" borderId="45" xfId="0" applyFont="1" applyFill="1" applyBorder="1" applyAlignment="1">
      <alignment horizontal="center" vertical="center"/>
    </xf>
    <xf numFmtId="1" fontId="36" fillId="26" borderId="22" xfId="0" applyNumberFormat="1" applyFont="1" applyFill="1" applyBorder="1" applyAlignment="1">
      <alignment horizontal="center" vertical="center"/>
    </xf>
    <xf numFmtId="9" fontId="36" fillId="26" borderId="22" xfId="0" applyNumberFormat="1" applyFont="1" applyFill="1" applyBorder="1" applyAlignment="1">
      <alignment horizontal="center" vertical="center"/>
    </xf>
    <xf numFmtId="44" fontId="36" fillId="26" borderId="22" xfId="54" applyFont="1" applyFill="1" applyBorder="1" applyAlignment="1" applyProtection="1">
      <alignment horizontal="center" vertical="center"/>
    </xf>
    <xf numFmtId="44" fontId="36" fillId="26" borderId="22" xfId="54" applyFont="1" applyFill="1" applyBorder="1" applyAlignment="1">
      <alignment vertical="center"/>
    </xf>
    <xf numFmtId="167" fontId="36" fillId="26" borderId="22" xfId="0" applyNumberFormat="1" applyFont="1" applyFill="1" applyBorder="1" applyAlignment="1">
      <alignment vertical="center"/>
    </xf>
    <xf numFmtId="167" fontId="36" fillId="26" borderId="46" xfId="0" applyNumberFormat="1" applyFont="1" applyFill="1" applyBorder="1" applyAlignment="1">
      <alignment vertical="center"/>
    </xf>
    <xf numFmtId="0" fontId="39" fillId="28" borderId="47" xfId="0" applyFont="1" applyFill="1" applyBorder="1" applyAlignment="1">
      <alignment horizontal="center" vertical="center" wrapText="1"/>
    </xf>
    <xf numFmtId="0" fontId="39" fillId="28" borderId="48" xfId="0" applyFont="1" applyFill="1" applyBorder="1" applyAlignment="1">
      <alignment horizontal="center" vertical="center" wrapText="1"/>
    </xf>
    <xf numFmtId="2" fontId="39" fillId="28" borderId="49" xfId="0" applyNumberFormat="1" applyFont="1" applyFill="1" applyBorder="1" applyAlignment="1">
      <alignment horizontal="center" vertical="center" wrapText="1"/>
    </xf>
    <xf numFmtId="1" fontId="39" fillId="28" borderId="49" xfId="0" applyNumberFormat="1" applyFont="1" applyFill="1" applyBorder="1" applyAlignment="1">
      <alignment horizontal="center" vertical="center" wrapText="1"/>
    </xf>
    <xf numFmtId="0" fontId="39" fillId="28" borderId="49" xfId="0" applyFont="1" applyFill="1" applyBorder="1" applyAlignment="1">
      <alignment horizontal="center" vertical="center" wrapText="1"/>
    </xf>
    <xf numFmtId="44" fontId="39" fillId="28" borderId="49" xfId="54" applyFont="1" applyFill="1" applyBorder="1" applyAlignment="1" applyProtection="1">
      <alignment horizontal="center" vertical="center" wrapText="1"/>
    </xf>
    <xf numFmtId="2" fontId="39" fillId="28" borderId="50" xfId="0" applyNumberFormat="1" applyFont="1" applyFill="1" applyBorder="1" applyAlignment="1">
      <alignment horizontal="center" vertical="center" wrapText="1"/>
    </xf>
    <xf numFmtId="169" fontId="37" fillId="26" borderId="22" xfId="0" applyNumberFormat="1" applyFont="1" applyFill="1" applyBorder="1" applyAlignment="1">
      <alignment horizontal="center" vertical="center"/>
    </xf>
    <xf numFmtId="0" fontId="36" fillId="0" borderId="22" xfId="0" applyFont="1" applyBorder="1" applyAlignment="1">
      <alignment horizontal="center" vertical="center" wrapText="1"/>
    </xf>
    <xf numFmtId="169" fontId="37" fillId="26" borderId="51" xfId="0" applyNumberFormat="1" applyFont="1" applyFill="1" applyBorder="1" applyAlignment="1">
      <alignment horizontal="center" vertical="center"/>
    </xf>
    <xf numFmtId="2" fontId="36" fillId="25" borderId="35" xfId="0" applyNumberFormat="1" applyFont="1" applyFill="1" applyBorder="1" applyAlignment="1">
      <alignment horizontal="center" vertical="center"/>
    </xf>
    <xf numFmtId="44" fontId="36" fillId="25" borderId="35" xfId="54" applyFont="1" applyFill="1" applyBorder="1" applyAlignment="1">
      <alignment horizontal="center" vertical="center"/>
    </xf>
    <xf numFmtId="44" fontId="36" fillId="0" borderId="0" xfId="54" applyFont="1" applyBorder="1" applyAlignment="1">
      <alignment horizontal="center" vertical="center"/>
    </xf>
    <xf numFmtId="42" fontId="37" fillId="26" borderId="18" xfId="0" applyNumberFormat="1" applyFont="1" applyFill="1" applyBorder="1" applyAlignment="1">
      <alignment vertical="center"/>
    </xf>
    <xf numFmtId="167" fontId="37" fillId="26" borderId="42" xfId="0" applyNumberFormat="1" applyFont="1" applyFill="1" applyBorder="1" applyAlignment="1">
      <alignment vertical="center"/>
    </xf>
    <xf numFmtId="167" fontId="37" fillId="0" borderId="12" xfId="0" applyNumberFormat="1" applyFont="1" applyBorder="1" applyAlignment="1">
      <alignment horizontal="right" vertical="center"/>
    </xf>
    <xf numFmtId="44" fontId="36" fillId="0" borderId="0" xfId="73" applyFont="1" applyFill="1" applyBorder="1" applyAlignment="1" applyProtection="1">
      <alignment horizontal="center" vertical="center"/>
    </xf>
    <xf numFmtId="44" fontId="36" fillId="0" borderId="0" xfId="73" applyFont="1" applyFill="1" applyBorder="1" applyAlignment="1">
      <alignment vertical="center"/>
    </xf>
    <xf numFmtId="1" fontId="36" fillId="0" borderId="0" xfId="0" applyNumberFormat="1" applyFont="1" applyAlignment="1">
      <alignment horizontal="center" vertical="center"/>
    </xf>
    <xf numFmtId="9" fontId="36" fillId="0" borderId="0" xfId="0" applyNumberFormat="1" applyFont="1" applyAlignment="1">
      <alignment horizontal="center" vertical="center"/>
    </xf>
    <xf numFmtId="167" fontId="36" fillId="0" borderId="0" xfId="0" applyNumberFormat="1" applyFont="1" applyAlignment="1">
      <alignment vertical="center"/>
    </xf>
    <xf numFmtId="0" fontId="36" fillId="0" borderId="0" xfId="0" applyFont="1" applyAlignment="1">
      <alignment horizontal="center" vertical="center" wrapText="1"/>
    </xf>
    <xf numFmtId="0" fontId="43" fillId="0" borderId="0" xfId="58" applyFont="1" applyAlignment="1">
      <alignment vertical="center" wrapText="1"/>
    </xf>
    <xf numFmtId="1" fontId="43" fillId="0" borderId="0" xfId="58" applyNumberFormat="1" applyFont="1" applyAlignment="1">
      <alignment horizontal="center" vertical="center"/>
    </xf>
    <xf numFmtId="0" fontId="58" fillId="33" borderId="7" xfId="38" applyFont="1" applyFill="1" applyAlignment="1">
      <alignment horizontal="center" vertical="center"/>
    </xf>
    <xf numFmtId="0" fontId="42" fillId="34" borderId="0" xfId="58" applyFont="1" applyFill="1" applyAlignment="1">
      <alignment vertical="center" wrapText="1"/>
    </xf>
    <xf numFmtId="1" fontId="42" fillId="0" borderId="0" xfId="58" applyNumberFormat="1" applyFont="1" applyAlignment="1">
      <alignment horizontal="center" vertical="center"/>
    </xf>
    <xf numFmtId="170" fontId="36" fillId="0" borderId="0" xfId="0" applyNumberFormat="1" applyFont="1" applyAlignment="1">
      <alignment horizontal="center" vertical="center"/>
    </xf>
    <xf numFmtId="1" fontId="37" fillId="0" borderId="0" xfId="0" applyNumberFormat="1" applyFont="1" applyAlignment="1">
      <alignment horizontal="center" vertical="center"/>
    </xf>
    <xf numFmtId="0" fontId="36" fillId="0" borderId="0" xfId="45" applyFont="1" applyAlignment="1">
      <alignment vertical="center" wrapText="1"/>
    </xf>
    <xf numFmtId="1" fontId="36" fillId="0" borderId="0" xfId="45" applyNumberFormat="1" applyFont="1" applyAlignment="1">
      <alignment horizontal="center" vertical="center"/>
    </xf>
    <xf numFmtId="1" fontId="37" fillId="0" borderId="0" xfId="45" applyNumberFormat="1" applyFont="1" applyAlignment="1">
      <alignment horizontal="center" vertical="center"/>
    </xf>
    <xf numFmtId="9" fontId="36" fillId="0" borderId="0" xfId="45" applyNumberFormat="1" applyFont="1" applyAlignment="1">
      <alignment horizontal="center" vertical="center"/>
    </xf>
    <xf numFmtId="0" fontId="36" fillId="0" borderId="0" xfId="45" applyFont="1" applyAlignment="1">
      <alignment horizontal="center" vertical="center"/>
    </xf>
    <xf numFmtId="0" fontId="43" fillId="0" borderId="0" xfId="84" applyFont="1" applyAlignment="1">
      <alignment vertical="center" wrapText="1"/>
    </xf>
    <xf numFmtId="0" fontId="37" fillId="0" borderId="0" xfId="0" applyFont="1" applyAlignment="1">
      <alignment horizontal="right" vertical="center"/>
    </xf>
    <xf numFmtId="0" fontId="42" fillId="0" borderId="0" xfId="58" applyFont="1" applyAlignment="1">
      <alignment horizontal="right" vertical="center" wrapText="1"/>
    </xf>
    <xf numFmtId="0" fontId="37" fillId="0" borderId="11" xfId="0" applyFont="1" applyBorder="1" applyAlignment="1">
      <alignment horizontal="left" vertical="center"/>
    </xf>
    <xf numFmtId="0" fontId="37" fillId="0" borderId="12" xfId="0" applyFont="1" applyBorder="1" applyAlignment="1">
      <alignment horizontal="left" vertical="center"/>
    </xf>
    <xf numFmtId="0" fontId="37" fillId="0" borderId="18" xfId="0" applyFont="1" applyBorder="1" applyAlignment="1">
      <alignment horizontal="left" vertical="center"/>
    </xf>
    <xf numFmtId="0" fontId="37" fillId="0" borderId="11" xfId="0" applyFont="1" applyBorder="1" applyAlignment="1">
      <alignment horizontal="left" vertical="center" wrapText="1"/>
    </xf>
    <xf numFmtId="0" fontId="37" fillId="0" borderId="12" xfId="0" applyFont="1" applyBorder="1" applyAlignment="1">
      <alignment horizontal="left" vertical="center" wrapText="1"/>
    </xf>
    <xf numFmtId="0" fontId="37" fillId="0" borderId="18" xfId="0" applyFont="1" applyBorder="1" applyAlignment="1">
      <alignment horizontal="left" vertical="center" wrapText="1"/>
    </xf>
    <xf numFmtId="0" fontId="37" fillId="0" borderId="39" xfId="0" applyFont="1" applyBorder="1" applyAlignment="1">
      <alignment horizontal="left" vertical="center" wrapText="1"/>
    </xf>
    <xf numFmtId="0" fontId="37" fillId="0" borderId="33" xfId="0" applyFont="1" applyBorder="1" applyAlignment="1">
      <alignment horizontal="left" vertical="center" wrapText="1"/>
    </xf>
    <xf numFmtId="0" fontId="37" fillId="0" borderId="38" xfId="0" applyFont="1" applyBorder="1" applyAlignment="1">
      <alignment horizontal="left" vertical="center" wrapText="1"/>
    </xf>
    <xf numFmtId="2" fontId="39" fillId="26" borderId="34" xfId="0" applyNumberFormat="1" applyFont="1" applyFill="1" applyBorder="1" applyAlignment="1">
      <alignment horizontal="center" vertical="center"/>
    </xf>
    <xf numFmtId="2" fontId="39" fillId="26" borderId="35" xfId="0" applyNumberFormat="1" applyFont="1" applyFill="1" applyBorder="1" applyAlignment="1">
      <alignment horizontal="center" vertical="center"/>
    </xf>
    <xf numFmtId="2" fontId="39" fillId="26" borderId="32" xfId="0" applyNumberFormat="1" applyFont="1" applyFill="1" applyBorder="1" applyAlignment="1">
      <alignment horizontal="center" vertical="center"/>
    </xf>
    <xf numFmtId="2" fontId="39" fillId="26" borderId="0" xfId="0" applyNumberFormat="1" applyFont="1" applyFill="1" applyAlignment="1">
      <alignment horizontal="center" vertical="center"/>
    </xf>
    <xf numFmtId="2" fontId="39" fillId="26" borderId="39" xfId="0" applyNumberFormat="1" applyFont="1" applyFill="1" applyBorder="1" applyAlignment="1">
      <alignment horizontal="center" vertical="center"/>
    </xf>
    <xf numFmtId="2" fontId="39" fillId="26" borderId="33" xfId="0" applyNumberFormat="1" applyFont="1" applyFill="1" applyBorder="1" applyAlignment="1">
      <alignment horizontal="center" vertical="center"/>
    </xf>
    <xf numFmtId="0" fontId="55" fillId="27" borderId="34" xfId="0" applyFont="1" applyFill="1" applyBorder="1" applyAlignment="1">
      <alignment horizontal="center" vertical="center" wrapText="1"/>
    </xf>
    <xf numFmtId="0" fontId="55" fillId="27" borderId="35" xfId="0" applyFont="1" applyFill="1" applyBorder="1" applyAlignment="1">
      <alignment horizontal="center" vertical="center" wrapText="1"/>
    </xf>
    <xf numFmtId="0" fontId="55" fillId="27" borderId="32" xfId="0" applyFont="1" applyFill="1" applyBorder="1" applyAlignment="1">
      <alignment horizontal="center" vertical="center" wrapText="1"/>
    </xf>
    <xf numFmtId="0" fontId="55" fillId="27" borderId="0" xfId="0" applyFont="1" applyFill="1" applyAlignment="1">
      <alignment horizontal="center" vertical="center" wrapText="1"/>
    </xf>
    <xf numFmtId="0" fontId="55" fillId="26" borderId="34" xfId="0" applyFont="1" applyFill="1" applyBorder="1" applyAlignment="1">
      <alignment horizontal="center" vertical="center" wrapText="1"/>
    </xf>
    <xf numFmtId="0" fontId="55" fillId="26" borderId="35" xfId="0" applyFont="1" applyFill="1" applyBorder="1" applyAlignment="1">
      <alignment horizontal="center" vertical="center" wrapText="1"/>
    </xf>
    <xf numFmtId="0" fontId="55" fillId="26" borderId="36" xfId="0" applyFont="1" applyFill="1" applyBorder="1" applyAlignment="1">
      <alignment horizontal="center" vertical="center" wrapText="1"/>
    </xf>
    <xf numFmtId="0" fontId="55" fillId="26" borderId="32" xfId="0" applyFont="1" applyFill="1" applyBorder="1" applyAlignment="1">
      <alignment horizontal="center" vertical="center" wrapText="1"/>
    </xf>
    <xf numFmtId="0" fontId="55" fillId="26" borderId="0" xfId="0" applyFont="1" applyFill="1" applyAlignment="1">
      <alignment horizontal="center" vertical="center" wrapText="1"/>
    </xf>
    <xf numFmtId="0" fontId="55" fillId="26" borderId="37" xfId="0" applyFont="1" applyFill="1" applyBorder="1" applyAlignment="1">
      <alignment horizontal="center" vertical="center" wrapText="1"/>
    </xf>
    <xf numFmtId="0" fontId="55" fillId="26" borderId="39" xfId="0" applyFont="1" applyFill="1" applyBorder="1" applyAlignment="1">
      <alignment horizontal="center" vertical="center" wrapText="1"/>
    </xf>
    <xf numFmtId="0" fontId="55" fillId="26" borderId="33" xfId="0" applyFont="1" applyFill="1" applyBorder="1" applyAlignment="1">
      <alignment horizontal="center" vertical="center" wrapText="1"/>
    </xf>
    <xf numFmtId="0" fontId="55" fillId="26" borderId="38" xfId="0" applyFont="1" applyFill="1" applyBorder="1" applyAlignment="1">
      <alignment horizontal="center" vertical="center" wrapText="1"/>
    </xf>
    <xf numFmtId="0" fontId="55" fillId="27" borderId="39" xfId="0" applyFont="1" applyFill="1" applyBorder="1" applyAlignment="1">
      <alignment horizontal="center" vertical="center" wrapText="1"/>
    </xf>
    <xf numFmtId="0" fontId="55" fillId="27" borderId="33" xfId="0" applyFont="1" applyFill="1" applyBorder="1" applyAlignment="1">
      <alignment horizontal="center" vertical="center" wrapText="1"/>
    </xf>
    <xf numFmtId="0" fontId="36" fillId="0" borderId="19" xfId="0" applyFont="1" applyBorder="1" applyAlignment="1">
      <alignment horizontal="center" vertical="top"/>
    </xf>
  </cellXfs>
  <cellStyles count="9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1 2" xfId="67" xr:uid="{00000000-0005-0000-0000-000007000000}"/>
    <cellStyle name="40% - Accent1 2 2" xfId="88" xr:uid="{685A4F6D-5AEF-4D5D-A3EA-6852793AA0C7}"/>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2 2" xfId="68" xr:uid="{00000000-0005-0000-0000-00000F000000}"/>
    <cellStyle name="60% - Accent2 2 2" xfId="89" xr:uid="{85F90827-A697-4A58-B260-0112F6F265A0}"/>
    <cellStyle name="60% - Accent3" xfId="15" builtinId="40" customBuiltin="1"/>
    <cellStyle name="60% - Accent4" xfId="16" builtinId="44" customBuiltin="1"/>
    <cellStyle name="60% - Accent4 2" xfId="69" xr:uid="{00000000-0005-0000-0000-000012000000}"/>
    <cellStyle name="60% - Accent4 2 2" xfId="90" xr:uid="{0687C6A0-98A4-4019-B045-0E6D102ED6CA}"/>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46" xr:uid="{00000000-0005-0000-0000-00001E000000}"/>
    <cellStyle name="Comma 2 2" xfId="48" xr:uid="{00000000-0005-0000-0000-00001F000000}"/>
    <cellStyle name="Currency" xfId="54" builtinId="4"/>
    <cellStyle name="Currency 2" xfId="50" xr:uid="{00000000-0005-0000-0000-000021000000}"/>
    <cellStyle name="Currency 3" xfId="73" xr:uid="{00000000-0005-0000-0000-000022000000}"/>
    <cellStyle name="Currency 4" xfId="64" xr:uid="{00000000-0005-0000-0000-000023000000}"/>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2" xfId="75" xr:uid="{00000000-0005-0000-0000-00002A000000}"/>
    <cellStyle name="Input" xfId="34" builtinId="20" customBuiltin="1"/>
    <cellStyle name="Linked Cell" xfId="35" builtinId="24" customBuiltin="1"/>
    <cellStyle name="Neutral" xfId="36" builtinId="28" customBuiltin="1"/>
    <cellStyle name="Normal" xfId="0" builtinId="0"/>
    <cellStyle name="Normal 10" xfId="62" xr:uid="{00000000-0005-0000-0000-00002F000000}"/>
    <cellStyle name="Normal 10 2" xfId="85" xr:uid="{1F943E83-92BB-4DF6-9EDB-6EDF5E449D4A}"/>
    <cellStyle name="Normal 11" xfId="63" xr:uid="{00000000-0005-0000-0000-000030000000}"/>
    <cellStyle name="Normal 11 2" xfId="86" xr:uid="{6EE2D793-1FDC-4E14-9E2F-74030AB699BD}"/>
    <cellStyle name="Normal 12" xfId="66" xr:uid="{00000000-0005-0000-0000-000031000000}"/>
    <cellStyle name="Normal 12 2" xfId="87" xr:uid="{2A1410D4-A000-4F6A-830B-5E555B51A9C8}"/>
    <cellStyle name="Normal 13" xfId="70" xr:uid="{00000000-0005-0000-0000-000032000000}"/>
    <cellStyle name="Normal 13 2" xfId="91" xr:uid="{2CAD6DC0-0FB1-4C49-B985-0EB6219A43A2}"/>
    <cellStyle name="Normal 14" xfId="71" xr:uid="{00000000-0005-0000-0000-000033000000}"/>
    <cellStyle name="Normal 14 2" xfId="92" xr:uid="{F0AE5381-7A3C-4ACB-92DA-BEF69F6D7A7C}"/>
    <cellStyle name="Normal 15" xfId="76" xr:uid="{00000000-0005-0000-0000-000034000000}"/>
    <cellStyle name="Normal 15 2" xfId="93" xr:uid="{B828EF8F-2F52-49EA-9656-849CDF330B2F}"/>
    <cellStyle name="Normal 16" xfId="77" xr:uid="{00000000-0005-0000-0000-000035000000}"/>
    <cellStyle name="Normal 16 2" xfId="94" xr:uid="{8B71D634-8A1D-448B-B2B1-F1F720CDF623}"/>
    <cellStyle name="Normal 2" xfId="44" xr:uid="{00000000-0005-0000-0000-000036000000}"/>
    <cellStyle name="Normal 2 2" xfId="47" xr:uid="{00000000-0005-0000-0000-000037000000}"/>
    <cellStyle name="Normal 2 3" xfId="45" xr:uid="{00000000-0005-0000-0000-000038000000}"/>
    <cellStyle name="Normal 2 3 2" xfId="52" xr:uid="{00000000-0005-0000-0000-000039000000}"/>
    <cellStyle name="Normal 3" xfId="37" xr:uid="{00000000-0005-0000-0000-00003A000000}"/>
    <cellStyle name="Normal 4" xfId="43" xr:uid="{00000000-0005-0000-0000-00003B000000}"/>
    <cellStyle name="Normal 4 2" xfId="53" xr:uid="{00000000-0005-0000-0000-00003C000000}"/>
    <cellStyle name="Normal 4 2 2" xfId="80" xr:uid="{CB7935B8-5BB4-494D-8E8A-2DD978DD1F65}"/>
    <cellStyle name="Normal 4 3" xfId="51" xr:uid="{00000000-0005-0000-0000-00003D000000}"/>
    <cellStyle name="Normal 4 3 2" xfId="79" xr:uid="{E691AA21-DE33-4B75-B6E7-8CAA0A1D1CEB}"/>
    <cellStyle name="Normal 4 4" xfId="78" xr:uid="{79604AEF-7E6B-4DE8-824A-F6D7FC440156}"/>
    <cellStyle name="Normal 5" xfId="49" xr:uid="{00000000-0005-0000-0000-00003E000000}"/>
    <cellStyle name="Normal 6" xfId="56" xr:uid="{00000000-0005-0000-0000-00003F000000}"/>
    <cellStyle name="Normal 6 2" xfId="82" xr:uid="{842BE055-408B-484F-8F4B-C6138798391A}"/>
    <cellStyle name="Normal 7" xfId="57" xr:uid="{00000000-0005-0000-0000-000040000000}"/>
    <cellStyle name="Normal 7 2" xfId="83" xr:uid="{7321BB52-7718-4637-B9A1-80AF2C8EF1E7}"/>
    <cellStyle name="Normal 8" xfId="58" xr:uid="{00000000-0005-0000-0000-000041000000}"/>
    <cellStyle name="Normal 8 2" xfId="84" xr:uid="{A6971F00-8E8C-4C98-9A57-82EB20FB6E20}"/>
    <cellStyle name="Normal 9" xfId="59" xr:uid="{00000000-0005-0000-0000-000042000000}"/>
    <cellStyle name="Note" xfId="38" builtinId="10" customBuiltin="1"/>
    <cellStyle name="Note 10 2 10 2 2 4 2 2 2 2 2 2 2 2 2 2" xfId="65" xr:uid="{00000000-0005-0000-0000-000044000000}"/>
    <cellStyle name="Note 2" xfId="61" xr:uid="{00000000-0005-0000-0000-000045000000}"/>
    <cellStyle name="Note 2 24" xfId="72" xr:uid="{00000000-0005-0000-0000-000046000000}"/>
    <cellStyle name="Output" xfId="39" builtinId="21" customBuiltin="1"/>
    <cellStyle name="Output 2" xfId="74" xr:uid="{00000000-0005-0000-0000-000048000000}"/>
    <cellStyle name="Percent" xfId="55" builtinId="5"/>
    <cellStyle name="Percent 2" xfId="81" xr:uid="{EA25B316-9160-4AFB-8418-8F9959D44344}"/>
    <cellStyle name="Style 1" xfId="60" xr:uid="{00000000-0005-0000-0000-00004A000000}"/>
    <cellStyle name="Title" xfId="40" builtinId="15" customBuiltin="1"/>
    <cellStyle name="Total" xfId="41" builtinId="25" customBuiltin="1"/>
    <cellStyle name="Warning Text" xfId="42" builtinId="11" customBuiltin="1"/>
  </cellStyles>
  <dxfs count="0"/>
  <tableStyles count="0" defaultTableStyle="TableStyleMedium9" defaultPivotStyle="PivotStyleLight16"/>
  <colors>
    <mruColors>
      <color rgb="FF2B44F9"/>
      <color rgb="FFF5C337"/>
      <color rgb="FFF3F9BF"/>
      <color rgb="FFFFFF66"/>
      <color rgb="FFF4910C"/>
      <color rgb="FFEDB951"/>
      <color rgb="FFFF9966"/>
      <color rgb="FFE9ED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78211</xdr:colOff>
      <xdr:row>0</xdr:row>
      <xdr:rowOff>160735</xdr:rowOff>
    </xdr:from>
    <xdr:to>
      <xdr:col>1</xdr:col>
      <xdr:colOff>979406</xdr:colOff>
      <xdr:row>3</xdr:row>
      <xdr:rowOff>78441</xdr:rowOff>
    </xdr:to>
    <xdr:pic>
      <xdr:nvPicPr>
        <xdr:cNvPr id="2" name="Picture 1">
          <a:extLst>
            <a:ext uri="{FF2B5EF4-FFF2-40B4-BE49-F238E27FC236}">
              <a16:creationId xmlns:a16="http://schemas.microsoft.com/office/drawing/2014/main" id="{2CD84B68-FD14-4F8F-A1A4-2B7F81356D3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211" y="160735"/>
          <a:ext cx="1539370" cy="48836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DCU311"/>
  <sheetViews>
    <sheetView tabSelected="1" view="pageBreakPreview" zoomScale="60" zoomScaleNormal="80" workbookViewId="0">
      <pane ySplit="5" topLeftCell="A6" activePane="bottomLeft" state="frozen"/>
      <selection pane="bottomLeft" activeCell="C1" sqref="C1:M2"/>
    </sheetView>
  </sheetViews>
  <sheetFormatPr defaultColWidth="9.6640625" defaultRowHeight="15.75" x14ac:dyDescent="0.2"/>
  <cols>
    <col min="1" max="1" width="7.44140625" style="6" customWidth="1"/>
    <col min="2" max="2" width="12.44140625" style="6" customWidth="1"/>
    <col min="3" max="3" width="11.77734375" style="6" customWidth="1"/>
    <col min="4" max="4" width="62.44140625" style="67" customWidth="1"/>
    <col min="5" max="5" width="8.77734375" style="131" customWidth="1"/>
    <col min="6" max="6" width="8.77734375" style="20" customWidth="1"/>
    <col min="7" max="7" width="8.77734375" style="131" customWidth="1"/>
    <col min="8" max="8" width="8.77734375" style="6" customWidth="1"/>
    <col min="9" max="11" width="11.77734375" style="6" customWidth="1"/>
    <col min="12" max="13" width="11.77734375" style="135" customWidth="1"/>
    <col min="14" max="14" width="11.77734375" style="138" customWidth="1"/>
    <col min="15" max="15" width="11.77734375" style="67" customWidth="1"/>
    <col min="16" max="16" width="14.77734375" style="67" customWidth="1"/>
    <col min="17" max="17" width="2.109375" style="64" customWidth="1"/>
    <col min="18" max="18" width="9.77734375" style="64" customWidth="1"/>
    <col min="19" max="19" width="13.44140625" style="64" customWidth="1"/>
    <col min="20" max="20" width="13.77734375" style="64" customWidth="1"/>
    <col min="21" max="22" width="9.77734375" style="64" customWidth="1"/>
    <col min="23" max="23" width="10.33203125" style="64" bestFit="1" customWidth="1"/>
    <col min="24" max="16384" width="9.6640625" style="64"/>
  </cols>
  <sheetData>
    <row r="1" spans="1:2803" ht="15" customHeight="1" x14ac:dyDescent="0.2">
      <c r="A1" s="204"/>
      <c r="B1" s="205"/>
      <c r="C1" s="210" t="s">
        <v>177</v>
      </c>
      <c r="D1" s="211"/>
      <c r="E1" s="211"/>
      <c r="F1" s="211"/>
      <c r="G1" s="211"/>
      <c r="H1" s="211"/>
      <c r="I1" s="211"/>
      <c r="J1" s="211"/>
      <c r="K1" s="211"/>
      <c r="L1" s="211"/>
      <c r="M1" s="211"/>
      <c r="N1" s="214" t="s">
        <v>194</v>
      </c>
      <c r="O1" s="215"/>
      <c r="P1" s="216"/>
    </row>
    <row r="2" spans="1:2803" ht="15" customHeight="1" thickBot="1" x14ac:dyDescent="0.25">
      <c r="A2" s="206"/>
      <c r="B2" s="207"/>
      <c r="C2" s="212"/>
      <c r="D2" s="213"/>
      <c r="E2" s="213"/>
      <c r="F2" s="213"/>
      <c r="G2" s="213"/>
      <c r="H2" s="213"/>
      <c r="I2" s="213"/>
      <c r="J2" s="213"/>
      <c r="K2" s="213"/>
      <c r="L2" s="213"/>
      <c r="M2" s="213"/>
      <c r="N2" s="217"/>
      <c r="O2" s="218"/>
      <c r="P2" s="219"/>
    </row>
    <row r="3" spans="1:2803" ht="15" customHeight="1" x14ac:dyDescent="0.2">
      <c r="A3" s="206"/>
      <c r="B3" s="207"/>
      <c r="C3" s="210" t="s">
        <v>192</v>
      </c>
      <c r="D3" s="211"/>
      <c r="E3" s="211"/>
      <c r="F3" s="211"/>
      <c r="G3" s="211"/>
      <c r="H3" s="211"/>
      <c r="I3" s="211"/>
      <c r="J3" s="211"/>
      <c r="K3" s="211"/>
      <c r="L3" s="211"/>
      <c r="M3" s="211"/>
      <c r="N3" s="217"/>
      <c r="O3" s="218"/>
      <c r="P3" s="219"/>
    </row>
    <row r="4" spans="1:2803" ht="15" customHeight="1" thickBot="1" x14ac:dyDescent="0.25">
      <c r="A4" s="208"/>
      <c r="B4" s="209"/>
      <c r="C4" s="223"/>
      <c r="D4" s="224"/>
      <c r="E4" s="224"/>
      <c r="F4" s="224"/>
      <c r="G4" s="224"/>
      <c r="H4" s="224"/>
      <c r="I4" s="224"/>
      <c r="J4" s="224"/>
      <c r="K4" s="224"/>
      <c r="L4" s="224"/>
      <c r="M4" s="224"/>
      <c r="N4" s="220"/>
      <c r="O4" s="221"/>
      <c r="P4" s="222"/>
    </row>
    <row r="5" spans="1:2803" s="74" customFormat="1" ht="48" thickBot="1" x14ac:dyDescent="0.25">
      <c r="A5" s="158" t="s">
        <v>0</v>
      </c>
      <c r="B5" s="159" t="s">
        <v>1</v>
      </c>
      <c r="C5" s="159" t="s">
        <v>2</v>
      </c>
      <c r="D5" s="160" t="s">
        <v>3</v>
      </c>
      <c r="E5" s="161" t="s">
        <v>4</v>
      </c>
      <c r="F5" s="160" t="s">
        <v>5</v>
      </c>
      <c r="G5" s="161" t="s">
        <v>6</v>
      </c>
      <c r="H5" s="162" t="s">
        <v>7</v>
      </c>
      <c r="I5" s="162" t="s">
        <v>114</v>
      </c>
      <c r="J5" s="162" t="s">
        <v>117</v>
      </c>
      <c r="K5" s="162" t="s">
        <v>115</v>
      </c>
      <c r="L5" s="163" t="s">
        <v>116</v>
      </c>
      <c r="M5" s="163" t="s">
        <v>118</v>
      </c>
      <c r="N5" s="163" t="s">
        <v>119</v>
      </c>
      <c r="O5" s="164" t="s">
        <v>120</v>
      </c>
      <c r="P5" s="164" t="s">
        <v>8</v>
      </c>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4"/>
      <c r="BZ5" s="64"/>
      <c r="CA5" s="64"/>
      <c r="CB5" s="64"/>
      <c r="CC5" s="64"/>
      <c r="CD5" s="64"/>
      <c r="CE5" s="64"/>
      <c r="CF5" s="64"/>
      <c r="CG5" s="64"/>
      <c r="CH5" s="64"/>
      <c r="CI5" s="64"/>
      <c r="CJ5" s="64"/>
      <c r="CK5" s="64"/>
      <c r="CL5" s="64"/>
      <c r="CM5" s="64"/>
      <c r="CN5" s="64"/>
      <c r="CO5" s="64"/>
      <c r="CP5" s="64"/>
      <c r="CQ5" s="64"/>
      <c r="CR5" s="64"/>
      <c r="CS5" s="64"/>
      <c r="CT5" s="64"/>
      <c r="CU5" s="64"/>
      <c r="CV5" s="64"/>
      <c r="CW5" s="64"/>
      <c r="CX5" s="64"/>
      <c r="CY5" s="64"/>
      <c r="CZ5" s="64"/>
      <c r="DA5" s="64"/>
      <c r="DB5" s="64"/>
      <c r="DC5" s="64"/>
      <c r="DD5" s="64"/>
      <c r="DE5" s="64"/>
      <c r="DF5" s="64"/>
      <c r="DG5" s="64"/>
      <c r="DH5" s="64"/>
      <c r="DI5" s="64"/>
      <c r="DJ5" s="64"/>
      <c r="DK5" s="64"/>
      <c r="DL5" s="64"/>
      <c r="DM5" s="64"/>
      <c r="DN5" s="64"/>
      <c r="DO5" s="64"/>
      <c r="DP5" s="64"/>
      <c r="DQ5" s="64"/>
      <c r="DR5" s="64"/>
      <c r="DS5" s="64"/>
      <c r="DT5" s="64"/>
      <c r="DU5" s="64"/>
      <c r="DV5" s="64"/>
      <c r="DW5" s="64"/>
      <c r="DX5" s="64"/>
      <c r="DY5" s="64"/>
      <c r="DZ5" s="64"/>
      <c r="EA5" s="64"/>
      <c r="EB5" s="64"/>
      <c r="EC5" s="64"/>
      <c r="ED5" s="64"/>
      <c r="EE5" s="64"/>
      <c r="EF5" s="64"/>
      <c r="EG5" s="64"/>
      <c r="EH5" s="64"/>
      <c r="EI5" s="64"/>
      <c r="EJ5" s="64"/>
      <c r="EK5" s="64"/>
      <c r="EL5" s="64"/>
      <c r="EM5" s="64"/>
      <c r="EN5" s="64"/>
      <c r="EO5" s="64"/>
      <c r="EP5" s="64"/>
      <c r="EQ5" s="64"/>
      <c r="ER5" s="64"/>
      <c r="ES5" s="64"/>
      <c r="ET5" s="64"/>
      <c r="EU5" s="64"/>
      <c r="EV5" s="64"/>
      <c r="EW5" s="64"/>
      <c r="EX5" s="64"/>
      <c r="EY5" s="64"/>
      <c r="EZ5" s="64"/>
      <c r="FA5" s="64"/>
      <c r="FB5" s="64"/>
      <c r="FC5" s="64"/>
      <c r="FD5" s="64"/>
      <c r="FE5" s="64"/>
      <c r="FF5" s="64"/>
      <c r="FG5" s="64"/>
      <c r="FH5" s="64"/>
      <c r="FI5" s="64"/>
      <c r="FJ5" s="64"/>
      <c r="FK5" s="64"/>
      <c r="FL5" s="64"/>
      <c r="FM5" s="64"/>
      <c r="FN5" s="64"/>
      <c r="FO5" s="64"/>
      <c r="FP5" s="64"/>
      <c r="FQ5" s="64"/>
      <c r="FR5" s="64"/>
      <c r="FS5" s="64"/>
      <c r="FT5" s="64"/>
      <c r="FU5" s="64"/>
      <c r="FV5" s="64"/>
      <c r="FW5" s="64"/>
      <c r="FX5" s="64"/>
      <c r="FY5" s="64"/>
      <c r="FZ5" s="64"/>
      <c r="GA5" s="64"/>
      <c r="GB5" s="64"/>
      <c r="GC5" s="64"/>
      <c r="GD5" s="64"/>
      <c r="GE5" s="64"/>
      <c r="GF5" s="64"/>
      <c r="GG5" s="64"/>
      <c r="GH5" s="64"/>
      <c r="GI5" s="64"/>
      <c r="GJ5" s="64"/>
      <c r="GK5" s="64"/>
      <c r="GL5" s="64"/>
      <c r="GM5" s="64"/>
      <c r="GN5" s="64"/>
      <c r="GO5" s="64"/>
      <c r="GP5" s="64"/>
      <c r="GQ5" s="64"/>
      <c r="GR5" s="64"/>
      <c r="GS5" s="64"/>
      <c r="GT5" s="64"/>
      <c r="GU5" s="64"/>
      <c r="GV5" s="64"/>
      <c r="GW5" s="64"/>
      <c r="GX5" s="64"/>
      <c r="GY5" s="64"/>
      <c r="GZ5" s="64"/>
      <c r="HA5" s="64"/>
      <c r="HB5" s="64"/>
      <c r="HC5" s="64"/>
      <c r="HD5" s="64"/>
      <c r="HE5" s="64"/>
      <c r="HF5" s="64"/>
      <c r="HG5" s="64"/>
      <c r="HH5" s="64"/>
      <c r="HI5" s="64"/>
      <c r="HJ5" s="64"/>
      <c r="HK5" s="64"/>
      <c r="HL5" s="64"/>
      <c r="HM5" s="64"/>
      <c r="HN5" s="64"/>
      <c r="HO5" s="64"/>
      <c r="HP5" s="64"/>
      <c r="HQ5" s="64"/>
      <c r="HR5" s="64"/>
      <c r="HS5" s="64"/>
      <c r="HT5" s="64"/>
      <c r="HU5" s="64"/>
      <c r="HV5" s="64"/>
      <c r="HW5" s="64"/>
      <c r="HX5" s="64"/>
      <c r="HY5" s="64"/>
      <c r="HZ5" s="64"/>
      <c r="IA5" s="64"/>
      <c r="IB5" s="64"/>
      <c r="IC5" s="64"/>
      <c r="ID5" s="64"/>
      <c r="IE5" s="64"/>
      <c r="IF5" s="64"/>
      <c r="IG5" s="64"/>
      <c r="IH5" s="64"/>
      <c r="II5" s="64"/>
      <c r="IJ5" s="64"/>
      <c r="IK5" s="64"/>
      <c r="IL5" s="64"/>
      <c r="IM5" s="64"/>
      <c r="IN5" s="64"/>
      <c r="IO5" s="64"/>
      <c r="IP5" s="64"/>
      <c r="IQ5" s="64"/>
      <c r="IR5" s="64"/>
      <c r="IS5" s="64"/>
      <c r="IT5" s="64"/>
      <c r="IU5" s="64"/>
      <c r="IV5" s="64"/>
      <c r="IW5" s="64"/>
      <c r="IX5" s="64"/>
      <c r="IY5" s="64"/>
      <c r="IZ5" s="64"/>
      <c r="JA5" s="64"/>
      <c r="JB5" s="64"/>
      <c r="JC5" s="64"/>
      <c r="JD5" s="64"/>
      <c r="JE5" s="64"/>
      <c r="JF5" s="64"/>
      <c r="JG5" s="64"/>
      <c r="JH5" s="64"/>
      <c r="JI5" s="64"/>
      <c r="JJ5" s="64"/>
      <c r="JK5" s="64"/>
      <c r="JL5" s="64"/>
      <c r="JM5" s="64"/>
      <c r="JN5" s="64"/>
      <c r="JO5" s="64"/>
      <c r="JP5" s="64"/>
      <c r="JQ5" s="64"/>
      <c r="JR5" s="64"/>
      <c r="JS5" s="64"/>
      <c r="JT5" s="64"/>
      <c r="JU5" s="64"/>
      <c r="JV5" s="64"/>
      <c r="JW5" s="64"/>
      <c r="JX5" s="64"/>
      <c r="JY5" s="64"/>
      <c r="JZ5" s="64"/>
      <c r="KA5" s="64"/>
      <c r="KB5" s="64"/>
      <c r="KC5" s="64"/>
      <c r="KD5" s="64"/>
      <c r="KE5" s="64"/>
      <c r="KF5" s="64"/>
      <c r="KG5" s="64"/>
      <c r="KH5" s="64"/>
      <c r="KI5" s="64"/>
      <c r="KJ5" s="64"/>
      <c r="KK5" s="64"/>
      <c r="KL5" s="64"/>
      <c r="KM5" s="64"/>
      <c r="KN5" s="64"/>
      <c r="KO5" s="64"/>
      <c r="KP5" s="64"/>
      <c r="KQ5" s="64"/>
      <c r="KR5" s="64"/>
      <c r="KS5" s="64"/>
      <c r="KT5" s="64"/>
      <c r="KU5" s="64"/>
      <c r="KV5" s="64"/>
      <c r="KW5" s="64"/>
      <c r="KX5" s="64"/>
      <c r="KY5" s="64"/>
      <c r="KZ5" s="64"/>
      <c r="LA5" s="64"/>
      <c r="LB5" s="64"/>
      <c r="LC5" s="64"/>
      <c r="LD5" s="64"/>
      <c r="LE5" s="64"/>
      <c r="LF5" s="64"/>
      <c r="LG5" s="64"/>
      <c r="LH5" s="64"/>
      <c r="LI5" s="64"/>
      <c r="LJ5" s="64"/>
      <c r="LK5" s="64"/>
      <c r="LL5" s="64"/>
      <c r="LM5" s="64"/>
      <c r="LN5" s="64"/>
      <c r="LO5" s="64"/>
      <c r="LP5" s="64"/>
      <c r="LQ5" s="64"/>
      <c r="LR5" s="64"/>
      <c r="LS5" s="64"/>
      <c r="LT5" s="64"/>
      <c r="LU5" s="64"/>
      <c r="LV5" s="64"/>
      <c r="LW5" s="64"/>
      <c r="LX5" s="64"/>
      <c r="LY5" s="64"/>
      <c r="LZ5" s="64"/>
      <c r="MA5" s="64"/>
      <c r="MB5" s="64"/>
      <c r="MC5" s="64"/>
      <c r="MD5" s="64"/>
      <c r="ME5" s="64"/>
      <c r="MF5" s="64"/>
      <c r="MG5" s="64"/>
      <c r="MH5" s="64"/>
      <c r="MI5" s="64"/>
      <c r="MJ5" s="64"/>
      <c r="MK5" s="64"/>
      <c r="ML5" s="64"/>
      <c r="MM5" s="64"/>
      <c r="MN5" s="64"/>
      <c r="MO5" s="64"/>
      <c r="MP5" s="64"/>
      <c r="MQ5" s="64"/>
      <c r="MR5" s="64"/>
      <c r="MS5" s="64"/>
      <c r="MT5" s="64"/>
      <c r="MU5" s="64"/>
      <c r="MV5" s="64"/>
      <c r="MW5" s="64"/>
      <c r="MX5" s="64"/>
      <c r="MY5" s="64"/>
      <c r="MZ5" s="64"/>
      <c r="NA5" s="64"/>
      <c r="NB5" s="64"/>
      <c r="NC5" s="64"/>
      <c r="ND5" s="64"/>
      <c r="NE5" s="64"/>
      <c r="NF5" s="64"/>
      <c r="NG5" s="64"/>
      <c r="NH5" s="64"/>
      <c r="NI5" s="64"/>
      <c r="NJ5" s="64"/>
      <c r="NK5" s="64"/>
      <c r="NL5" s="64"/>
      <c r="NM5" s="64"/>
      <c r="NN5" s="64"/>
      <c r="NO5" s="64"/>
      <c r="NP5" s="64"/>
      <c r="NQ5" s="64"/>
      <c r="NR5" s="64"/>
      <c r="NS5" s="64"/>
      <c r="NT5" s="64"/>
      <c r="NU5" s="64"/>
      <c r="NV5" s="64"/>
      <c r="NW5" s="64"/>
      <c r="NX5" s="64"/>
      <c r="NY5" s="64"/>
      <c r="NZ5" s="64"/>
      <c r="OA5" s="64"/>
      <c r="OB5" s="64"/>
      <c r="OC5" s="64"/>
      <c r="OD5" s="64"/>
      <c r="OE5" s="64"/>
      <c r="OF5" s="64"/>
      <c r="OG5" s="64"/>
      <c r="OH5" s="64"/>
      <c r="OI5" s="64"/>
      <c r="OJ5" s="64"/>
      <c r="OK5" s="64"/>
      <c r="OL5" s="64"/>
      <c r="OM5" s="64"/>
      <c r="ON5" s="64"/>
      <c r="OO5" s="64"/>
      <c r="OP5" s="64"/>
      <c r="OQ5" s="64"/>
      <c r="OR5" s="64"/>
      <c r="OS5" s="64"/>
      <c r="OT5" s="64"/>
      <c r="OU5" s="64"/>
      <c r="OV5" s="64"/>
      <c r="OW5" s="64"/>
      <c r="OX5" s="64"/>
      <c r="OY5" s="64"/>
      <c r="OZ5" s="64"/>
      <c r="PA5" s="64"/>
      <c r="PB5" s="64"/>
      <c r="PC5" s="64"/>
      <c r="PD5" s="64"/>
      <c r="PE5" s="64"/>
      <c r="PF5" s="64"/>
      <c r="PG5" s="64"/>
      <c r="PH5" s="64"/>
      <c r="PI5" s="64"/>
      <c r="PJ5" s="64"/>
      <c r="PK5" s="64"/>
      <c r="PL5" s="64"/>
      <c r="PM5" s="64"/>
      <c r="PN5" s="64"/>
      <c r="PO5" s="64"/>
      <c r="PP5" s="64"/>
      <c r="PQ5" s="64"/>
      <c r="PR5" s="64"/>
      <c r="PS5" s="64"/>
      <c r="PT5" s="64"/>
      <c r="PU5" s="64"/>
      <c r="PV5" s="64"/>
      <c r="PW5" s="64"/>
      <c r="PX5" s="64"/>
      <c r="PY5" s="64"/>
      <c r="PZ5" s="64"/>
      <c r="QA5" s="64"/>
      <c r="QB5" s="64"/>
      <c r="QC5" s="64"/>
      <c r="QD5" s="64"/>
      <c r="QE5" s="64"/>
      <c r="QF5" s="64"/>
      <c r="QG5" s="64"/>
      <c r="QH5" s="64"/>
      <c r="QI5" s="64"/>
      <c r="QJ5" s="64"/>
      <c r="QK5" s="64"/>
      <c r="QL5" s="64"/>
      <c r="QM5" s="64"/>
      <c r="QN5" s="64"/>
      <c r="QO5" s="64"/>
      <c r="QP5" s="64"/>
      <c r="QQ5" s="64"/>
      <c r="QR5" s="64"/>
      <c r="QS5" s="64"/>
      <c r="QT5" s="64"/>
      <c r="QU5" s="64"/>
      <c r="QV5" s="64"/>
      <c r="QW5" s="64"/>
      <c r="QX5" s="64"/>
      <c r="QY5" s="64"/>
      <c r="QZ5" s="64"/>
      <c r="RA5" s="64"/>
      <c r="RB5" s="64"/>
      <c r="RC5" s="64"/>
      <c r="RD5" s="64"/>
      <c r="RE5" s="64"/>
      <c r="RF5" s="64"/>
      <c r="RG5" s="64"/>
      <c r="RH5" s="64"/>
      <c r="RI5" s="64"/>
      <c r="RJ5" s="64"/>
      <c r="RK5" s="64"/>
      <c r="RL5" s="64"/>
      <c r="RM5" s="64"/>
      <c r="RN5" s="64"/>
      <c r="RO5" s="64"/>
      <c r="RP5" s="64"/>
      <c r="RQ5" s="64"/>
      <c r="RR5" s="64"/>
      <c r="RS5" s="64"/>
      <c r="RT5" s="64"/>
      <c r="RU5" s="64"/>
      <c r="RV5" s="64"/>
      <c r="RW5" s="64"/>
      <c r="RX5" s="64"/>
      <c r="RY5" s="64"/>
      <c r="RZ5" s="64"/>
      <c r="SA5" s="64"/>
      <c r="SB5" s="64"/>
      <c r="SC5" s="64"/>
      <c r="SD5" s="64"/>
      <c r="SE5" s="64"/>
      <c r="SF5" s="64"/>
      <c r="SG5" s="64"/>
      <c r="SH5" s="64"/>
      <c r="SI5" s="64"/>
      <c r="SJ5" s="64"/>
      <c r="SK5" s="64"/>
      <c r="SL5" s="64"/>
      <c r="SM5" s="64"/>
      <c r="SN5" s="64"/>
      <c r="SO5" s="64"/>
      <c r="SP5" s="64"/>
      <c r="SQ5" s="64"/>
      <c r="SR5" s="64"/>
      <c r="SS5" s="64"/>
      <c r="ST5" s="64"/>
      <c r="SU5" s="64"/>
      <c r="SV5" s="64"/>
      <c r="SW5" s="64"/>
      <c r="SX5" s="64"/>
      <c r="SY5" s="64"/>
      <c r="SZ5" s="64"/>
      <c r="TA5" s="64"/>
      <c r="TB5" s="64"/>
      <c r="TC5" s="64"/>
      <c r="TD5" s="64"/>
      <c r="TE5" s="64"/>
      <c r="TF5" s="64"/>
      <c r="TG5" s="64"/>
      <c r="TH5" s="64"/>
      <c r="TI5" s="64"/>
      <c r="TJ5" s="64"/>
      <c r="TK5" s="64"/>
      <c r="TL5" s="64"/>
      <c r="TM5" s="64"/>
      <c r="TN5" s="64"/>
      <c r="TO5" s="64"/>
      <c r="TP5" s="64"/>
      <c r="TQ5" s="64"/>
      <c r="TR5" s="64"/>
      <c r="TS5" s="64"/>
      <c r="TT5" s="64"/>
      <c r="TU5" s="64"/>
      <c r="TV5" s="64"/>
      <c r="TW5" s="64"/>
      <c r="TX5" s="64"/>
      <c r="TY5" s="64"/>
      <c r="TZ5" s="64"/>
      <c r="UA5" s="64"/>
      <c r="UB5" s="64"/>
      <c r="UC5" s="64"/>
      <c r="UD5" s="64"/>
      <c r="UE5" s="64"/>
      <c r="UF5" s="64"/>
      <c r="UG5" s="64"/>
      <c r="UH5" s="64"/>
      <c r="UI5" s="64"/>
      <c r="UJ5" s="64"/>
      <c r="UK5" s="64"/>
      <c r="UL5" s="64"/>
      <c r="UM5" s="64"/>
      <c r="UN5" s="64"/>
      <c r="UO5" s="64"/>
      <c r="UP5" s="64"/>
      <c r="UQ5" s="64"/>
      <c r="UR5" s="64"/>
      <c r="US5" s="64"/>
      <c r="UT5" s="64"/>
      <c r="UU5" s="64"/>
      <c r="UV5" s="64"/>
      <c r="UW5" s="64"/>
      <c r="UX5" s="64"/>
      <c r="UY5" s="64"/>
      <c r="UZ5" s="64"/>
      <c r="VA5" s="64"/>
      <c r="VB5" s="64"/>
      <c r="VC5" s="64"/>
      <c r="VD5" s="64"/>
      <c r="VE5" s="64"/>
      <c r="VF5" s="64"/>
      <c r="VG5" s="64"/>
      <c r="VH5" s="64"/>
      <c r="VI5" s="64"/>
      <c r="VJ5" s="64"/>
      <c r="VK5" s="64"/>
      <c r="VL5" s="64"/>
      <c r="VM5" s="64"/>
      <c r="VN5" s="64"/>
      <c r="VO5" s="64"/>
      <c r="VP5" s="64"/>
      <c r="VQ5" s="64"/>
      <c r="VR5" s="64"/>
      <c r="VS5" s="64"/>
      <c r="VT5" s="64"/>
      <c r="VU5" s="64"/>
      <c r="VV5" s="64"/>
      <c r="VW5" s="64"/>
      <c r="VX5" s="64"/>
      <c r="VY5" s="64"/>
      <c r="VZ5" s="64"/>
      <c r="WA5" s="64"/>
      <c r="WB5" s="64"/>
      <c r="WC5" s="64"/>
      <c r="WD5" s="64"/>
      <c r="WE5" s="64"/>
      <c r="WF5" s="64"/>
      <c r="WG5" s="64"/>
      <c r="WH5" s="64"/>
      <c r="WI5" s="64"/>
      <c r="WJ5" s="64"/>
      <c r="WK5" s="64"/>
      <c r="WL5" s="64"/>
      <c r="WM5" s="64"/>
      <c r="WN5" s="64"/>
      <c r="WO5" s="64"/>
      <c r="WP5" s="64"/>
      <c r="WQ5" s="64"/>
      <c r="WR5" s="64"/>
      <c r="WS5" s="64"/>
      <c r="WT5" s="64"/>
      <c r="WU5" s="64"/>
      <c r="WV5" s="64"/>
      <c r="WW5" s="64"/>
      <c r="WX5" s="64"/>
      <c r="WY5" s="64"/>
      <c r="WZ5" s="64"/>
      <c r="XA5" s="64"/>
      <c r="XB5" s="64"/>
      <c r="XC5" s="64"/>
      <c r="XD5" s="64"/>
      <c r="XE5" s="64"/>
      <c r="XF5" s="64"/>
      <c r="XG5" s="64"/>
      <c r="XH5" s="64"/>
      <c r="XI5" s="64"/>
      <c r="XJ5" s="64"/>
      <c r="XK5" s="64"/>
      <c r="XL5" s="64"/>
      <c r="XM5" s="64"/>
      <c r="XN5" s="64"/>
      <c r="XO5" s="64"/>
      <c r="XP5" s="64"/>
      <c r="XQ5" s="64"/>
      <c r="XR5" s="64"/>
      <c r="XS5" s="64"/>
      <c r="XT5" s="64"/>
      <c r="XU5" s="64"/>
      <c r="XV5" s="64"/>
      <c r="XW5" s="64"/>
      <c r="XX5" s="64"/>
      <c r="XY5" s="64"/>
      <c r="XZ5" s="64"/>
      <c r="YA5" s="64"/>
      <c r="YB5" s="64"/>
      <c r="YC5" s="64"/>
      <c r="YD5" s="64"/>
      <c r="YE5" s="64"/>
      <c r="YF5" s="64"/>
      <c r="YG5" s="64"/>
      <c r="YH5" s="64"/>
      <c r="YI5" s="64"/>
      <c r="YJ5" s="64"/>
      <c r="YK5" s="64"/>
      <c r="YL5" s="64"/>
      <c r="YM5" s="64"/>
      <c r="YN5" s="64"/>
      <c r="YO5" s="64"/>
      <c r="YP5" s="64"/>
      <c r="YQ5" s="64"/>
      <c r="YR5" s="64"/>
      <c r="YS5" s="64"/>
      <c r="YT5" s="64"/>
      <c r="YU5" s="64"/>
      <c r="YV5" s="64"/>
      <c r="YW5" s="64"/>
      <c r="YX5" s="64"/>
      <c r="YY5" s="64"/>
      <c r="YZ5" s="64"/>
      <c r="ZA5" s="64"/>
      <c r="ZB5" s="64"/>
      <c r="ZC5" s="64"/>
      <c r="ZD5" s="64"/>
      <c r="ZE5" s="64"/>
      <c r="ZF5" s="64"/>
      <c r="ZG5" s="64"/>
      <c r="ZH5" s="64"/>
      <c r="ZI5" s="64"/>
      <c r="ZJ5" s="64"/>
      <c r="ZK5" s="64"/>
      <c r="ZL5" s="64"/>
      <c r="ZM5" s="64"/>
      <c r="ZN5" s="64"/>
      <c r="ZO5" s="64"/>
      <c r="ZP5" s="64"/>
      <c r="ZQ5" s="64"/>
      <c r="ZR5" s="64"/>
      <c r="ZS5" s="64"/>
      <c r="ZT5" s="64"/>
      <c r="ZU5" s="64"/>
      <c r="ZV5" s="64"/>
      <c r="ZW5" s="64"/>
      <c r="ZX5" s="64"/>
      <c r="ZY5" s="64"/>
      <c r="ZZ5" s="64"/>
      <c r="AAA5" s="64"/>
      <c r="AAB5" s="64"/>
      <c r="AAC5" s="64"/>
      <c r="AAD5" s="64"/>
      <c r="AAE5" s="64"/>
      <c r="AAF5" s="64"/>
      <c r="AAG5" s="64"/>
      <c r="AAH5" s="64"/>
      <c r="AAI5" s="64"/>
      <c r="AAJ5" s="64"/>
      <c r="AAK5" s="64"/>
      <c r="AAL5" s="64"/>
      <c r="AAM5" s="64"/>
      <c r="AAN5" s="64"/>
      <c r="AAO5" s="64"/>
      <c r="AAP5" s="64"/>
      <c r="AAQ5" s="64"/>
      <c r="AAR5" s="64"/>
      <c r="AAS5" s="64"/>
      <c r="AAT5" s="64"/>
      <c r="AAU5" s="64"/>
      <c r="AAV5" s="64"/>
      <c r="AAW5" s="64"/>
      <c r="AAX5" s="64"/>
      <c r="AAY5" s="64"/>
      <c r="AAZ5" s="64"/>
      <c r="ABA5" s="64"/>
      <c r="ABB5" s="64"/>
      <c r="ABC5" s="64"/>
      <c r="ABD5" s="64"/>
      <c r="ABE5" s="64"/>
      <c r="ABF5" s="64"/>
      <c r="ABG5" s="64"/>
      <c r="ABH5" s="64"/>
      <c r="ABI5" s="64"/>
      <c r="ABJ5" s="64"/>
      <c r="ABK5" s="64"/>
      <c r="ABL5" s="64"/>
      <c r="ABM5" s="64"/>
      <c r="ABN5" s="64"/>
      <c r="ABO5" s="64"/>
      <c r="ABP5" s="64"/>
      <c r="ABQ5" s="64"/>
      <c r="ABR5" s="64"/>
      <c r="ABS5" s="64"/>
      <c r="ABT5" s="64"/>
      <c r="ABU5" s="64"/>
      <c r="ABV5" s="64"/>
      <c r="ABW5" s="64"/>
      <c r="ABX5" s="64"/>
      <c r="ABY5" s="64"/>
      <c r="ABZ5" s="64"/>
      <c r="ACA5" s="64"/>
      <c r="ACB5" s="64"/>
      <c r="ACC5" s="64"/>
      <c r="ACD5" s="64"/>
      <c r="ACE5" s="64"/>
      <c r="ACF5" s="64"/>
      <c r="ACG5" s="64"/>
      <c r="ACH5" s="64"/>
      <c r="ACI5" s="64"/>
      <c r="ACJ5" s="64"/>
      <c r="ACK5" s="64"/>
      <c r="ACL5" s="64"/>
      <c r="ACM5" s="64"/>
      <c r="ACN5" s="64"/>
      <c r="ACO5" s="64"/>
      <c r="ACP5" s="64"/>
      <c r="ACQ5" s="64"/>
      <c r="ACR5" s="64"/>
      <c r="ACS5" s="64"/>
      <c r="ACT5" s="64"/>
      <c r="ACU5" s="64"/>
      <c r="ACV5" s="64"/>
      <c r="ACW5" s="64"/>
      <c r="ACX5" s="64"/>
      <c r="ACY5" s="64"/>
      <c r="ACZ5" s="64"/>
      <c r="ADA5" s="64"/>
      <c r="ADB5" s="64"/>
      <c r="ADC5" s="64"/>
      <c r="ADD5" s="64"/>
      <c r="ADE5" s="64"/>
      <c r="ADF5" s="64"/>
      <c r="ADG5" s="64"/>
      <c r="ADH5" s="64"/>
      <c r="ADI5" s="64"/>
      <c r="ADJ5" s="64"/>
      <c r="ADK5" s="64"/>
      <c r="ADL5" s="64"/>
      <c r="ADM5" s="64"/>
      <c r="ADN5" s="64"/>
      <c r="ADO5" s="64"/>
      <c r="ADP5" s="64"/>
      <c r="ADQ5" s="64"/>
      <c r="ADR5" s="64"/>
      <c r="ADS5" s="64"/>
      <c r="ADT5" s="64"/>
      <c r="ADU5" s="64"/>
      <c r="ADV5" s="64"/>
      <c r="ADW5" s="64"/>
      <c r="ADX5" s="64"/>
      <c r="ADY5" s="64"/>
      <c r="ADZ5" s="64"/>
      <c r="AEA5" s="64"/>
      <c r="AEB5" s="64"/>
      <c r="AEC5" s="64"/>
      <c r="AED5" s="64"/>
      <c r="AEE5" s="64"/>
      <c r="AEF5" s="64"/>
      <c r="AEG5" s="64"/>
      <c r="AEH5" s="64"/>
      <c r="AEI5" s="64"/>
      <c r="AEJ5" s="64"/>
      <c r="AEK5" s="64"/>
      <c r="AEL5" s="64"/>
      <c r="AEM5" s="64"/>
      <c r="AEN5" s="64"/>
      <c r="AEO5" s="64"/>
      <c r="AEP5" s="64"/>
      <c r="AEQ5" s="64"/>
      <c r="AER5" s="64"/>
      <c r="AES5" s="64"/>
      <c r="AET5" s="64"/>
      <c r="AEU5" s="64"/>
      <c r="AEV5" s="64"/>
      <c r="AEW5" s="64"/>
      <c r="AEX5" s="64"/>
      <c r="AEY5" s="64"/>
      <c r="AEZ5" s="64"/>
      <c r="AFA5" s="64"/>
      <c r="AFB5" s="64"/>
      <c r="AFC5" s="64"/>
      <c r="AFD5" s="64"/>
      <c r="AFE5" s="64"/>
      <c r="AFF5" s="64"/>
      <c r="AFG5" s="64"/>
      <c r="AFH5" s="64"/>
      <c r="AFI5" s="64"/>
      <c r="AFJ5" s="64"/>
      <c r="AFK5" s="64"/>
      <c r="AFL5" s="64"/>
      <c r="AFM5" s="64"/>
      <c r="AFN5" s="64"/>
      <c r="AFO5" s="64"/>
      <c r="AFP5" s="64"/>
      <c r="AFQ5" s="64"/>
      <c r="AFR5" s="64"/>
      <c r="AFS5" s="64"/>
      <c r="AFT5" s="64"/>
      <c r="AFU5" s="64"/>
      <c r="AFV5" s="64"/>
      <c r="AFW5" s="64"/>
      <c r="AFX5" s="64"/>
      <c r="AFY5" s="64"/>
      <c r="AFZ5" s="64"/>
      <c r="AGA5" s="64"/>
      <c r="AGB5" s="64"/>
      <c r="AGC5" s="64"/>
      <c r="AGD5" s="64"/>
      <c r="AGE5" s="64"/>
      <c r="AGF5" s="64"/>
      <c r="AGG5" s="64"/>
      <c r="AGH5" s="64"/>
      <c r="AGI5" s="64"/>
      <c r="AGJ5" s="64"/>
      <c r="AGK5" s="64"/>
      <c r="AGL5" s="64"/>
      <c r="AGM5" s="64"/>
      <c r="AGN5" s="64"/>
      <c r="AGO5" s="64"/>
      <c r="AGP5" s="64"/>
      <c r="AGQ5" s="64"/>
      <c r="AGR5" s="64"/>
      <c r="AGS5" s="64"/>
      <c r="AGT5" s="64"/>
      <c r="AGU5" s="64"/>
      <c r="AGV5" s="64"/>
      <c r="AGW5" s="64"/>
      <c r="AGX5" s="64"/>
      <c r="AGY5" s="64"/>
      <c r="AGZ5" s="64"/>
      <c r="AHA5" s="64"/>
      <c r="AHB5" s="64"/>
      <c r="AHC5" s="64"/>
      <c r="AHD5" s="64"/>
      <c r="AHE5" s="64"/>
      <c r="AHF5" s="64"/>
      <c r="AHG5" s="64"/>
      <c r="AHH5" s="64"/>
      <c r="AHI5" s="64"/>
      <c r="AHJ5" s="64"/>
      <c r="AHK5" s="64"/>
      <c r="AHL5" s="64"/>
      <c r="AHM5" s="64"/>
      <c r="AHN5" s="64"/>
      <c r="AHO5" s="64"/>
      <c r="AHP5" s="64"/>
      <c r="AHQ5" s="64"/>
      <c r="AHR5" s="64"/>
      <c r="AHS5" s="64"/>
      <c r="AHT5" s="64"/>
      <c r="AHU5" s="64"/>
      <c r="AHV5" s="64"/>
      <c r="AHW5" s="64"/>
      <c r="AHX5" s="64"/>
      <c r="AHY5" s="64"/>
      <c r="AHZ5" s="64"/>
      <c r="AIA5" s="64"/>
      <c r="AIB5" s="64"/>
      <c r="AIC5" s="64"/>
      <c r="AID5" s="64"/>
      <c r="AIE5" s="64"/>
      <c r="AIF5" s="64"/>
      <c r="AIG5" s="64"/>
      <c r="AIH5" s="64"/>
      <c r="AII5" s="64"/>
      <c r="AIJ5" s="64"/>
      <c r="AIK5" s="64"/>
      <c r="AIL5" s="64"/>
      <c r="AIM5" s="64"/>
      <c r="AIN5" s="64"/>
      <c r="AIO5" s="64"/>
      <c r="AIP5" s="64"/>
      <c r="AIQ5" s="64"/>
      <c r="AIR5" s="64"/>
      <c r="AIS5" s="64"/>
      <c r="AIT5" s="64"/>
      <c r="AIU5" s="64"/>
      <c r="AIV5" s="64"/>
      <c r="AIW5" s="64"/>
      <c r="AIX5" s="64"/>
      <c r="AIY5" s="64"/>
      <c r="AIZ5" s="64"/>
      <c r="AJA5" s="64"/>
      <c r="AJB5" s="64"/>
      <c r="AJC5" s="64"/>
      <c r="AJD5" s="64"/>
      <c r="AJE5" s="64"/>
      <c r="AJF5" s="64"/>
      <c r="AJG5" s="64"/>
      <c r="AJH5" s="64"/>
      <c r="AJI5" s="64"/>
      <c r="AJJ5" s="64"/>
      <c r="AJK5" s="64"/>
      <c r="AJL5" s="64"/>
      <c r="AJM5" s="64"/>
      <c r="AJN5" s="64"/>
      <c r="AJO5" s="64"/>
      <c r="AJP5" s="64"/>
      <c r="AJQ5" s="64"/>
      <c r="AJR5" s="64"/>
      <c r="AJS5" s="64"/>
      <c r="AJT5" s="64"/>
      <c r="AJU5" s="64"/>
      <c r="AJV5" s="64"/>
      <c r="AJW5" s="64"/>
      <c r="AJX5" s="64"/>
      <c r="AJY5" s="64"/>
      <c r="AJZ5" s="64"/>
      <c r="AKA5" s="64"/>
      <c r="AKB5" s="64"/>
      <c r="AKC5" s="64"/>
      <c r="AKD5" s="64"/>
      <c r="AKE5" s="64"/>
      <c r="AKF5" s="64"/>
      <c r="AKG5" s="64"/>
      <c r="AKH5" s="64"/>
      <c r="AKI5" s="64"/>
      <c r="AKJ5" s="64"/>
      <c r="AKK5" s="64"/>
      <c r="AKL5" s="64"/>
      <c r="AKM5" s="64"/>
      <c r="AKN5" s="64"/>
      <c r="AKO5" s="64"/>
      <c r="AKP5" s="64"/>
      <c r="AKQ5" s="64"/>
      <c r="AKR5" s="64"/>
      <c r="AKS5" s="64"/>
      <c r="AKT5" s="64"/>
      <c r="AKU5" s="64"/>
      <c r="AKV5" s="64"/>
      <c r="AKW5" s="64"/>
      <c r="AKX5" s="64"/>
      <c r="AKY5" s="64"/>
      <c r="AKZ5" s="64"/>
      <c r="ALA5" s="64"/>
      <c r="ALB5" s="64"/>
      <c r="ALC5" s="64"/>
      <c r="ALD5" s="64"/>
      <c r="ALE5" s="64"/>
      <c r="ALF5" s="64"/>
      <c r="ALG5" s="64"/>
      <c r="ALH5" s="64"/>
      <c r="ALI5" s="64"/>
      <c r="ALJ5" s="64"/>
      <c r="ALK5" s="64"/>
      <c r="ALL5" s="64"/>
      <c r="ALM5" s="64"/>
      <c r="ALN5" s="64"/>
      <c r="ALO5" s="64"/>
      <c r="ALP5" s="64"/>
      <c r="ALQ5" s="64"/>
      <c r="ALR5" s="64"/>
      <c r="ALS5" s="64"/>
      <c r="ALT5" s="64"/>
      <c r="ALU5" s="64"/>
      <c r="ALV5" s="64"/>
      <c r="ALW5" s="64"/>
      <c r="ALX5" s="64"/>
      <c r="ALY5" s="64"/>
      <c r="ALZ5" s="64"/>
      <c r="AMA5" s="64"/>
      <c r="AMB5" s="64"/>
      <c r="AMC5" s="64"/>
      <c r="AMD5" s="64"/>
      <c r="AME5" s="64"/>
      <c r="AMF5" s="64"/>
      <c r="AMG5" s="64"/>
      <c r="AMH5" s="64"/>
      <c r="AMI5" s="64"/>
      <c r="AMJ5" s="64"/>
      <c r="AMK5" s="64"/>
      <c r="AML5" s="64"/>
      <c r="AMM5" s="64"/>
      <c r="AMN5" s="64"/>
      <c r="AMO5" s="64"/>
      <c r="AMP5" s="64"/>
      <c r="AMQ5" s="64"/>
      <c r="AMR5" s="64"/>
      <c r="AMS5" s="64"/>
      <c r="AMT5" s="64"/>
      <c r="AMU5" s="64"/>
      <c r="AMV5" s="64"/>
      <c r="AMW5" s="64"/>
      <c r="AMX5" s="64"/>
      <c r="AMY5" s="64"/>
      <c r="AMZ5" s="64"/>
      <c r="ANA5" s="64"/>
      <c r="ANB5" s="64"/>
      <c r="ANC5" s="64"/>
      <c r="AND5" s="64"/>
      <c r="ANE5" s="64"/>
      <c r="ANF5" s="64"/>
      <c r="ANG5" s="64"/>
      <c r="ANH5" s="64"/>
      <c r="ANI5" s="64"/>
      <c r="ANJ5" s="64"/>
      <c r="ANK5" s="64"/>
      <c r="ANL5" s="64"/>
      <c r="ANM5" s="64"/>
      <c r="ANN5" s="64"/>
      <c r="ANO5" s="64"/>
      <c r="ANP5" s="64"/>
      <c r="ANQ5" s="64"/>
      <c r="ANR5" s="64"/>
      <c r="ANS5" s="64"/>
      <c r="ANT5" s="64"/>
      <c r="ANU5" s="64"/>
      <c r="ANV5" s="64"/>
      <c r="ANW5" s="64"/>
      <c r="ANX5" s="64"/>
      <c r="ANY5" s="64"/>
      <c r="ANZ5" s="64"/>
      <c r="AOA5" s="64"/>
      <c r="AOB5" s="64"/>
      <c r="AOC5" s="64"/>
      <c r="AOD5" s="64"/>
      <c r="AOE5" s="64"/>
      <c r="AOF5" s="64"/>
      <c r="AOG5" s="64"/>
      <c r="AOH5" s="64"/>
      <c r="AOI5" s="64"/>
      <c r="AOJ5" s="64"/>
      <c r="AOK5" s="64"/>
      <c r="AOL5" s="64"/>
      <c r="AOM5" s="64"/>
      <c r="AON5" s="64"/>
      <c r="AOO5" s="64"/>
      <c r="AOP5" s="64"/>
      <c r="AOQ5" s="64"/>
      <c r="AOR5" s="64"/>
      <c r="AOS5" s="64"/>
      <c r="AOT5" s="64"/>
      <c r="AOU5" s="64"/>
      <c r="AOV5" s="64"/>
      <c r="AOW5" s="64"/>
      <c r="AOX5" s="64"/>
      <c r="AOY5" s="64"/>
      <c r="AOZ5" s="64"/>
      <c r="APA5" s="64"/>
      <c r="APB5" s="64"/>
      <c r="APC5" s="64"/>
      <c r="APD5" s="64"/>
      <c r="APE5" s="64"/>
      <c r="APF5" s="64"/>
      <c r="APG5" s="64"/>
      <c r="APH5" s="64"/>
      <c r="API5" s="64"/>
      <c r="APJ5" s="64"/>
      <c r="APK5" s="64"/>
      <c r="APL5" s="64"/>
      <c r="APM5" s="64"/>
      <c r="APN5" s="64"/>
      <c r="APO5" s="64"/>
      <c r="APP5" s="64"/>
      <c r="APQ5" s="64"/>
      <c r="APR5" s="64"/>
      <c r="APS5" s="64"/>
      <c r="APT5" s="64"/>
      <c r="APU5" s="64"/>
      <c r="APV5" s="64"/>
      <c r="APW5" s="64"/>
      <c r="APX5" s="64"/>
      <c r="APY5" s="64"/>
      <c r="APZ5" s="64"/>
      <c r="AQA5" s="64"/>
      <c r="AQB5" s="64"/>
      <c r="AQC5" s="64"/>
      <c r="AQD5" s="64"/>
      <c r="AQE5" s="64"/>
      <c r="AQF5" s="64"/>
      <c r="AQG5" s="64"/>
      <c r="AQH5" s="64"/>
      <c r="AQI5" s="64"/>
      <c r="AQJ5" s="64"/>
      <c r="AQK5" s="64"/>
      <c r="AQL5" s="64"/>
      <c r="AQM5" s="64"/>
      <c r="AQN5" s="64"/>
      <c r="AQO5" s="64"/>
      <c r="AQP5" s="64"/>
      <c r="AQQ5" s="64"/>
      <c r="AQR5" s="64"/>
      <c r="AQS5" s="64"/>
      <c r="AQT5" s="64"/>
      <c r="AQU5" s="64"/>
      <c r="AQV5" s="64"/>
      <c r="AQW5" s="64"/>
      <c r="AQX5" s="64"/>
      <c r="AQY5" s="64"/>
      <c r="AQZ5" s="64"/>
      <c r="ARA5" s="64"/>
      <c r="ARB5" s="64"/>
      <c r="ARC5" s="64"/>
      <c r="ARD5" s="64"/>
      <c r="ARE5" s="64"/>
      <c r="ARF5" s="64"/>
      <c r="ARG5" s="64"/>
      <c r="ARH5" s="64"/>
      <c r="ARI5" s="64"/>
      <c r="ARJ5" s="64"/>
      <c r="ARK5" s="64"/>
      <c r="ARL5" s="64"/>
      <c r="ARM5" s="64"/>
      <c r="ARN5" s="64"/>
      <c r="ARO5" s="64"/>
      <c r="ARP5" s="64"/>
      <c r="ARQ5" s="64"/>
      <c r="ARR5" s="64"/>
      <c r="ARS5" s="64"/>
      <c r="ART5" s="64"/>
      <c r="ARU5" s="64"/>
      <c r="ARV5" s="64"/>
      <c r="ARW5" s="64"/>
      <c r="ARX5" s="64"/>
      <c r="ARY5" s="64"/>
      <c r="ARZ5" s="64"/>
      <c r="ASA5" s="64"/>
      <c r="ASB5" s="64"/>
      <c r="ASC5" s="64"/>
      <c r="ASD5" s="64"/>
      <c r="ASE5" s="64"/>
      <c r="ASF5" s="64"/>
      <c r="ASG5" s="64"/>
      <c r="ASH5" s="64"/>
      <c r="ASI5" s="64"/>
      <c r="ASJ5" s="64"/>
      <c r="ASK5" s="64"/>
      <c r="ASL5" s="64"/>
      <c r="ASM5" s="64"/>
      <c r="ASN5" s="64"/>
      <c r="ASO5" s="64"/>
      <c r="ASP5" s="64"/>
      <c r="ASQ5" s="64"/>
      <c r="ASR5" s="64"/>
      <c r="ASS5" s="64"/>
      <c r="AST5" s="64"/>
      <c r="ASU5" s="64"/>
      <c r="ASV5" s="64"/>
      <c r="ASW5" s="64"/>
      <c r="ASX5" s="64"/>
      <c r="ASY5" s="64"/>
      <c r="ASZ5" s="64"/>
      <c r="ATA5" s="64"/>
      <c r="ATB5" s="64"/>
      <c r="ATC5" s="64"/>
      <c r="ATD5" s="64"/>
      <c r="ATE5" s="64"/>
      <c r="ATF5" s="64"/>
      <c r="ATG5" s="64"/>
      <c r="ATH5" s="64"/>
      <c r="ATI5" s="64"/>
      <c r="ATJ5" s="64"/>
      <c r="ATK5" s="64"/>
      <c r="ATL5" s="64"/>
      <c r="ATM5" s="64"/>
      <c r="ATN5" s="64"/>
      <c r="ATO5" s="64"/>
      <c r="ATP5" s="64"/>
      <c r="ATQ5" s="64"/>
      <c r="ATR5" s="64"/>
      <c r="ATS5" s="64"/>
      <c r="ATT5" s="64"/>
      <c r="ATU5" s="64"/>
      <c r="ATV5" s="64"/>
      <c r="ATW5" s="64"/>
      <c r="ATX5" s="64"/>
      <c r="ATY5" s="64"/>
      <c r="ATZ5" s="64"/>
      <c r="AUA5" s="64"/>
      <c r="AUB5" s="64"/>
      <c r="AUC5" s="64"/>
      <c r="AUD5" s="64"/>
      <c r="AUE5" s="64"/>
      <c r="AUF5" s="64"/>
      <c r="AUG5" s="64"/>
      <c r="AUH5" s="64"/>
      <c r="AUI5" s="64"/>
      <c r="AUJ5" s="64"/>
      <c r="AUK5" s="64"/>
      <c r="AUL5" s="64"/>
      <c r="AUM5" s="64"/>
      <c r="AUN5" s="64"/>
      <c r="AUO5" s="64"/>
      <c r="AUP5" s="64"/>
      <c r="AUQ5" s="64"/>
      <c r="AUR5" s="64"/>
      <c r="AUS5" s="64"/>
      <c r="AUT5" s="64"/>
      <c r="AUU5" s="64"/>
      <c r="AUV5" s="64"/>
      <c r="AUW5" s="64"/>
      <c r="AUX5" s="64"/>
      <c r="AUY5" s="64"/>
      <c r="AUZ5" s="64"/>
      <c r="AVA5" s="64"/>
      <c r="AVB5" s="64"/>
      <c r="AVC5" s="64"/>
      <c r="AVD5" s="64"/>
      <c r="AVE5" s="64"/>
      <c r="AVF5" s="64"/>
      <c r="AVG5" s="64"/>
      <c r="AVH5" s="64"/>
      <c r="AVI5" s="64"/>
      <c r="AVJ5" s="64"/>
      <c r="AVK5" s="64"/>
      <c r="AVL5" s="64"/>
      <c r="AVM5" s="64"/>
      <c r="AVN5" s="64"/>
      <c r="AVO5" s="64"/>
      <c r="AVP5" s="64"/>
      <c r="AVQ5" s="64"/>
      <c r="AVR5" s="64"/>
      <c r="AVS5" s="64"/>
      <c r="AVT5" s="64"/>
      <c r="AVU5" s="64"/>
      <c r="AVV5" s="64"/>
      <c r="AVW5" s="64"/>
      <c r="AVX5" s="64"/>
      <c r="AVY5" s="64"/>
      <c r="AVZ5" s="64"/>
      <c r="AWA5" s="64"/>
      <c r="AWB5" s="64"/>
      <c r="AWC5" s="64"/>
      <c r="AWD5" s="64"/>
      <c r="AWE5" s="64"/>
      <c r="AWF5" s="64"/>
      <c r="AWG5" s="64"/>
      <c r="AWH5" s="64"/>
      <c r="AWI5" s="64"/>
      <c r="AWJ5" s="64"/>
      <c r="AWK5" s="64"/>
      <c r="AWL5" s="64"/>
      <c r="AWM5" s="64"/>
      <c r="AWN5" s="64"/>
      <c r="AWO5" s="64"/>
      <c r="AWP5" s="64"/>
      <c r="AWQ5" s="64"/>
      <c r="AWR5" s="64"/>
      <c r="AWS5" s="64"/>
      <c r="AWT5" s="64"/>
      <c r="AWU5" s="64"/>
      <c r="AWV5" s="64"/>
      <c r="AWW5" s="64"/>
      <c r="AWX5" s="64"/>
      <c r="AWY5" s="64"/>
      <c r="AWZ5" s="64"/>
      <c r="AXA5" s="64"/>
      <c r="AXB5" s="64"/>
      <c r="AXC5" s="64"/>
      <c r="AXD5" s="64"/>
      <c r="AXE5" s="64"/>
      <c r="AXF5" s="64"/>
      <c r="AXG5" s="64"/>
      <c r="AXH5" s="64"/>
      <c r="AXI5" s="64"/>
      <c r="AXJ5" s="64"/>
      <c r="AXK5" s="64"/>
      <c r="AXL5" s="64"/>
      <c r="AXM5" s="64"/>
      <c r="AXN5" s="64"/>
      <c r="AXO5" s="64"/>
      <c r="AXP5" s="64"/>
      <c r="AXQ5" s="64"/>
      <c r="AXR5" s="64"/>
      <c r="AXS5" s="64"/>
      <c r="AXT5" s="64"/>
      <c r="AXU5" s="64"/>
      <c r="AXV5" s="64"/>
      <c r="AXW5" s="64"/>
      <c r="AXX5" s="64"/>
      <c r="AXY5" s="64"/>
      <c r="AXZ5" s="64"/>
      <c r="AYA5" s="64"/>
      <c r="AYB5" s="64"/>
      <c r="AYC5" s="64"/>
      <c r="AYD5" s="64"/>
      <c r="AYE5" s="64"/>
      <c r="AYF5" s="64"/>
      <c r="AYG5" s="64"/>
      <c r="AYH5" s="64"/>
      <c r="AYI5" s="64"/>
      <c r="AYJ5" s="64"/>
      <c r="AYK5" s="64"/>
      <c r="AYL5" s="64"/>
      <c r="AYM5" s="64"/>
      <c r="AYN5" s="64"/>
      <c r="AYO5" s="64"/>
      <c r="AYP5" s="64"/>
      <c r="AYQ5" s="64"/>
      <c r="AYR5" s="64"/>
      <c r="AYS5" s="64"/>
      <c r="AYT5" s="64"/>
      <c r="AYU5" s="64"/>
      <c r="AYV5" s="64"/>
      <c r="AYW5" s="64"/>
      <c r="AYX5" s="64"/>
      <c r="AYY5" s="64"/>
      <c r="AYZ5" s="64"/>
      <c r="AZA5" s="64"/>
      <c r="AZB5" s="64"/>
      <c r="AZC5" s="64"/>
      <c r="AZD5" s="64"/>
      <c r="AZE5" s="64"/>
      <c r="AZF5" s="64"/>
      <c r="AZG5" s="64"/>
      <c r="AZH5" s="64"/>
      <c r="AZI5" s="64"/>
      <c r="AZJ5" s="64"/>
      <c r="AZK5" s="64"/>
      <c r="AZL5" s="64"/>
      <c r="AZM5" s="64"/>
      <c r="AZN5" s="64"/>
      <c r="AZO5" s="64"/>
      <c r="AZP5" s="64"/>
      <c r="AZQ5" s="64"/>
      <c r="AZR5" s="64"/>
      <c r="AZS5" s="64"/>
      <c r="AZT5" s="64"/>
      <c r="AZU5" s="64"/>
      <c r="AZV5" s="64"/>
      <c r="AZW5" s="64"/>
      <c r="AZX5" s="64"/>
      <c r="AZY5" s="64"/>
      <c r="AZZ5" s="64"/>
      <c r="BAA5" s="64"/>
      <c r="BAB5" s="64"/>
      <c r="BAC5" s="64"/>
      <c r="BAD5" s="64"/>
      <c r="BAE5" s="64"/>
      <c r="BAF5" s="64"/>
      <c r="BAG5" s="64"/>
      <c r="BAH5" s="64"/>
      <c r="BAI5" s="64"/>
      <c r="BAJ5" s="64"/>
      <c r="BAK5" s="64"/>
      <c r="BAL5" s="64"/>
      <c r="BAM5" s="64"/>
      <c r="BAN5" s="64"/>
      <c r="BAO5" s="64"/>
      <c r="BAP5" s="64"/>
      <c r="BAQ5" s="64"/>
      <c r="BAR5" s="64"/>
      <c r="BAS5" s="64"/>
      <c r="BAT5" s="64"/>
      <c r="BAU5" s="64"/>
      <c r="BAV5" s="64"/>
      <c r="BAW5" s="64"/>
      <c r="BAX5" s="64"/>
      <c r="BAY5" s="64"/>
      <c r="BAZ5" s="64"/>
      <c r="BBA5" s="64"/>
      <c r="BBB5" s="64"/>
      <c r="BBC5" s="64"/>
      <c r="BBD5" s="64"/>
      <c r="BBE5" s="64"/>
      <c r="BBF5" s="64"/>
      <c r="BBG5" s="64"/>
      <c r="BBH5" s="64"/>
      <c r="BBI5" s="64"/>
      <c r="BBJ5" s="64"/>
      <c r="BBK5" s="64"/>
      <c r="BBL5" s="64"/>
      <c r="BBM5" s="64"/>
      <c r="BBN5" s="64"/>
      <c r="BBO5" s="64"/>
      <c r="BBP5" s="64"/>
      <c r="BBQ5" s="64"/>
      <c r="BBR5" s="64"/>
      <c r="BBS5" s="64"/>
      <c r="BBT5" s="64"/>
      <c r="BBU5" s="64"/>
      <c r="BBV5" s="64"/>
      <c r="BBW5" s="64"/>
      <c r="BBX5" s="64"/>
      <c r="BBY5" s="64"/>
      <c r="BBZ5" s="64"/>
      <c r="BCA5" s="64"/>
      <c r="BCB5" s="64"/>
      <c r="BCC5" s="64"/>
      <c r="BCD5" s="64"/>
      <c r="BCE5" s="64"/>
      <c r="BCF5" s="64"/>
      <c r="BCG5" s="64"/>
      <c r="BCH5" s="64"/>
      <c r="BCI5" s="64"/>
      <c r="BCJ5" s="64"/>
      <c r="BCK5" s="64"/>
      <c r="BCL5" s="64"/>
      <c r="BCM5" s="64"/>
      <c r="BCN5" s="64"/>
      <c r="BCO5" s="64"/>
      <c r="BCP5" s="64"/>
      <c r="BCQ5" s="64"/>
      <c r="BCR5" s="64"/>
      <c r="BCS5" s="64"/>
      <c r="BCT5" s="64"/>
      <c r="BCU5" s="64"/>
      <c r="BCV5" s="64"/>
      <c r="BCW5" s="64"/>
      <c r="BCX5" s="64"/>
      <c r="BCY5" s="64"/>
      <c r="BCZ5" s="64"/>
      <c r="BDA5" s="64"/>
      <c r="BDB5" s="64"/>
      <c r="BDC5" s="64"/>
      <c r="BDD5" s="64"/>
      <c r="BDE5" s="64"/>
      <c r="BDF5" s="64"/>
      <c r="BDG5" s="64"/>
      <c r="BDH5" s="64"/>
      <c r="BDI5" s="64"/>
      <c r="BDJ5" s="64"/>
      <c r="BDK5" s="64"/>
      <c r="BDL5" s="64"/>
      <c r="BDM5" s="64"/>
      <c r="BDN5" s="64"/>
      <c r="BDO5" s="64"/>
      <c r="BDP5" s="64"/>
      <c r="BDQ5" s="64"/>
      <c r="BDR5" s="64"/>
      <c r="BDS5" s="64"/>
      <c r="BDT5" s="64"/>
      <c r="BDU5" s="64"/>
      <c r="BDV5" s="64"/>
      <c r="BDW5" s="64"/>
      <c r="BDX5" s="64"/>
      <c r="BDY5" s="64"/>
      <c r="BDZ5" s="64"/>
      <c r="BEA5" s="64"/>
      <c r="BEB5" s="64"/>
      <c r="BEC5" s="64"/>
      <c r="BED5" s="64"/>
      <c r="BEE5" s="64"/>
      <c r="BEF5" s="64"/>
      <c r="BEG5" s="64"/>
      <c r="BEH5" s="64"/>
      <c r="BEI5" s="64"/>
      <c r="BEJ5" s="64"/>
      <c r="BEK5" s="64"/>
      <c r="BEL5" s="64"/>
      <c r="BEM5" s="64"/>
      <c r="BEN5" s="64"/>
      <c r="BEO5" s="64"/>
      <c r="BEP5" s="64"/>
      <c r="BEQ5" s="64"/>
      <c r="BER5" s="64"/>
      <c r="BES5" s="64"/>
      <c r="BET5" s="64"/>
      <c r="BEU5" s="64"/>
      <c r="BEV5" s="64"/>
      <c r="BEW5" s="64"/>
      <c r="BEX5" s="64"/>
      <c r="BEY5" s="64"/>
      <c r="BEZ5" s="64"/>
      <c r="BFA5" s="64"/>
      <c r="BFB5" s="64"/>
      <c r="BFC5" s="64"/>
      <c r="BFD5" s="64"/>
      <c r="BFE5" s="64"/>
      <c r="BFF5" s="64"/>
      <c r="BFG5" s="64"/>
      <c r="BFH5" s="64"/>
      <c r="BFI5" s="64"/>
      <c r="BFJ5" s="64"/>
      <c r="BFK5" s="64"/>
      <c r="BFL5" s="64"/>
      <c r="BFM5" s="64"/>
      <c r="BFN5" s="64"/>
      <c r="BFO5" s="64"/>
      <c r="BFP5" s="64"/>
      <c r="BFQ5" s="64"/>
      <c r="BFR5" s="64"/>
      <c r="BFS5" s="64"/>
      <c r="BFT5" s="64"/>
      <c r="BFU5" s="64"/>
      <c r="BFV5" s="64"/>
      <c r="BFW5" s="64"/>
      <c r="BFX5" s="64"/>
      <c r="BFY5" s="64"/>
      <c r="BFZ5" s="64"/>
      <c r="BGA5" s="64"/>
      <c r="BGB5" s="64"/>
      <c r="BGC5" s="64"/>
      <c r="BGD5" s="64"/>
      <c r="BGE5" s="64"/>
      <c r="BGF5" s="64"/>
      <c r="BGG5" s="64"/>
      <c r="BGH5" s="64"/>
      <c r="BGI5" s="64"/>
      <c r="BGJ5" s="64"/>
      <c r="BGK5" s="64"/>
      <c r="BGL5" s="64"/>
      <c r="BGM5" s="64"/>
      <c r="BGN5" s="64"/>
      <c r="BGO5" s="64"/>
      <c r="BGP5" s="64"/>
      <c r="BGQ5" s="64"/>
      <c r="BGR5" s="64"/>
      <c r="BGS5" s="64"/>
      <c r="BGT5" s="64"/>
      <c r="BGU5" s="64"/>
      <c r="BGV5" s="64"/>
      <c r="BGW5" s="64"/>
      <c r="BGX5" s="64"/>
      <c r="BGY5" s="64"/>
      <c r="BGZ5" s="64"/>
      <c r="BHA5" s="64"/>
      <c r="BHB5" s="64"/>
      <c r="BHC5" s="64"/>
      <c r="BHD5" s="64"/>
      <c r="BHE5" s="64"/>
      <c r="BHF5" s="64"/>
      <c r="BHG5" s="64"/>
      <c r="BHH5" s="64"/>
      <c r="BHI5" s="64"/>
      <c r="BHJ5" s="64"/>
      <c r="BHK5" s="64"/>
      <c r="BHL5" s="64"/>
      <c r="BHM5" s="64"/>
      <c r="BHN5" s="64"/>
      <c r="BHO5" s="64"/>
      <c r="BHP5" s="64"/>
      <c r="BHQ5" s="64"/>
      <c r="BHR5" s="64"/>
      <c r="BHS5" s="64"/>
      <c r="BHT5" s="64"/>
      <c r="BHU5" s="64"/>
      <c r="BHV5" s="64"/>
      <c r="BHW5" s="64"/>
      <c r="BHX5" s="64"/>
      <c r="BHY5" s="64"/>
      <c r="BHZ5" s="64"/>
      <c r="BIA5" s="64"/>
      <c r="BIB5" s="64"/>
      <c r="BIC5" s="64"/>
      <c r="BID5" s="64"/>
      <c r="BIE5" s="64"/>
      <c r="BIF5" s="64"/>
      <c r="BIG5" s="64"/>
      <c r="BIH5" s="64"/>
      <c r="BII5" s="64"/>
      <c r="BIJ5" s="64"/>
      <c r="BIK5" s="64"/>
      <c r="BIL5" s="64"/>
      <c r="BIM5" s="64"/>
      <c r="BIN5" s="64"/>
      <c r="BIO5" s="64"/>
      <c r="BIP5" s="64"/>
      <c r="BIQ5" s="64"/>
      <c r="BIR5" s="64"/>
      <c r="BIS5" s="64"/>
      <c r="BIT5" s="64"/>
      <c r="BIU5" s="64"/>
      <c r="BIV5" s="64"/>
      <c r="BIW5" s="64"/>
      <c r="BIX5" s="64"/>
      <c r="BIY5" s="64"/>
      <c r="BIZ5" s="64"/>
      <c r="BJA5" s="64"/>
      <c r="BJB5" s="64"/>
      <c r="BJC5" s="64"/>
      <c r="BJD5" s="64"/>
      <c r="BJE5" s="64"/>
      <c r="BJF5" s="64"/>
      <c r="BJG5" s="64"/>
      <c r="BJH5" s="64"/>
      <c r="BJI5" s="64"/>
      <c r="BJJ5" s="64"/>
      <c r="BJK5" s="64"/>
      <c r="BJL5" s="64"/>
      <c r="BJM5" s="64"/>
      <c r="BJN5" s="64"/>
      <c r="BJO5" s="64"/>
      <c r="BJP5" s="64"/>
      <c r="BJQ5" s="64"/>
      <c r="BJR5" s="64"/>
      <c r="BJS5" s="64"/>
      <c r="BJT5" s="64"/>
      <c r="BJU5" s="64"/>
      <c r="BJV5" s="64"/>
      <c r="BJW5" s="64"/>
      <c r="BJX5" s="64"/>
      <c r="BJY5" s="64"/>
      <c r="BJZ5" s="64"/>
      <c r="BKA5" s="64"/>
      <c r="BKB5" s="64"/>
      <c r="BKC5" s="64"/>
      <c r="BKD5" s="64"/>
      <c r="BKE5" s="64"/>
      <c r="BKF5" s="64"/>
      <c r="BKG5" s="64"/>
      <c r="BKH5" s="64"/>
      <c r="BKI5" s="64"/>
      <c r="BKJ5" s="64"/>
      <c r="BKK5" s="64"/>
      <c r="BKL5" s="64"/>
      <c r="BKM5" s="64"/>
      <c r="BKN5" s="64"/>
      <c r="BKO5" s="64"/>
      <c r="BKP5" s="64"/>
      <c r="BKQ5" s="64"/>
      <c r="BKR5" s="64"/>
      <c r="BKS5" s="64"/>
      <c r="BKT5" s="64"/>
      <c r="BKU5" s="64"/>
      <c r="BKV5" s="64"/>
      <c r="BKW5" s="64"/>
      <c r="BKX5" s="64"/>
      <c r="BKY5" s="64"/>
      <c r="BKZ5" s="64"/>
      <c r="BLA5" s="64"/>
      <c r="BLB5" s="64"/>
      <c r="BLC5" s="64"/>
      <c r="BLD5" s="64"/>
      <c r="BLE5" s="64"/>
      <c r="BLF5" s="64"/>
      <c r="BLG5" s="64"/>
      <c r="BLH5" s="64"/>
      <c r="BLI5" s="64"/>
      <c r="BLJ5" s="64"/>
      <c r="BLK5" s="64"/>
      <c r="BLL5" s="64"/>
      <c r="BLM5" s="64"/>
      <c r="BLN5" s="64"/>
      <c r="BLO5" s="64"/>
      <c r="BLP5" s="64"/>
      <c r="BLQ5" s="64"/>
      <c r="BLR5" s="64"/>
      <c r="BLS5" s="64"/>
      <c r="BLT5" s="64"/>
      <c r="BLU5" s="64"/>
      <c r="BLV5" s="64"/>
      <c r="BLW5" s="64"/>
      <c r="BLX5" s="64"/>
      <c r="BLY5" s="64"/>
      <c r="BLZ5" s="64"/>
      <c r="BMA5" s="64"/>
      <c r="BMB5" s="64"/>
      <c r="BMC5" s="64"/>
      <c r="BMD5" s="64"/>
      <c r="BME5" s="64"/>
      <c r="BMF5" s="64"/>
      <c r="BMG5" s="64"/>
      <c r="BMH5" s="64"/>
      <c r="BMI5" s="64"/>
      <c r="BMJ5" s="64"/>
      <c r="BMK5" s="64"/>
      <c r="BML5" s="64"/>
      <c r="BMM5" s="64"/>
      <c r="BMN5" s="64"/>
      <c r="BMO5" s="64"/>
      <c r="BMP5" s="64"/>
      <c r="BMQ5" s="64"/>
      <c r="BMR5" s="64"/>
      <c r="BMS5" s="64"/>
      <c r="BMT5" s="64"/>
      <c r="BMU5" s="64"/>
      <c r="BMV5" s="64"/>
      <c r="BMW5" s="64"/>
      <c r="BMX5" s="64"/>
      <c r="BMY5" s="64"/>
      <c r="BMZ5" s="64"/>
      <c r="BNA5" s="64"/>
      <c r="BNB5" s="64"/>
      <c r="BNC5" s="64"/>
      <c r="BND5" s="64"/>
      <c r="BNE5" s="64"/>
      <c r="BNF5" s="64"/>
      <c r="BNG5" s="64"/>
      <c r="BNH5" s="64"/>
      <c r="BNI5" s="64"/>
      <c r="BNJ5" s="64"/>
      <c r="BNK5" s="64"/>
      <c r="BNL5" s="64"/>
      <c r="BNM5" s="64"/>
      <c r="BNN5" s="64"/>
      <c r="BNO5" s="64"/>
      <c r="BNP5" s="64"/>
      <c r="BNQ5" s="64"/>
      <c r="BNR5" s="64"/>
      <c r="BNS5" s="64"/>
      <c r="BNT5" s="64"/>
      <c r="BNU5" s="64"/>
      <c r="BNV5" s="64"/>
      <c r="BNW5" s="64"/>
      <c r="BNX5" s="64"/>
      <c r="BNY5" s="64"/>
      <c r="BNZ5" s="64"/>
      <c r="BOA5" s="64"/>
      <c r="BOB5" s="64"/>
      <c r="BOC5" s="64"/>
      <c r="BOD5" s="64"/>
      <c r="BOE5" s="64"/>
      <c r="BOF5" s="64"/>
      <c r="BOG5" s="64"/>
      <c r="BOH5" s="64"/>
      <c r="BOI5" s="64"/>
      <c r="BOJ5" s="64"/>
      <c r="BOK5" s="64"/>
      <c r="BOL5" s="64"/>
      <c r="BOM5" s="64"/>
      <c r="BON5" s="64"/>
      <c r="BOO5" s="64"/>
      <c r="BOP5" s="64"/>
      <c r="BOQ5" s="64"/>
      <c r="BOR5" s="64"/>
      <c r="BOS5" s="64"/>
      <c r="BOT5" s="64"/>
      <c r="BOU5" s="64"/>
      <c r="BOV5" s="64"/>
      <c r="BOW5" s="64"/>
      <c r="BOX5" s="64"/>
      <c r="BOY5" s="64"/>
      <c r="BOZ5" s="64"/>
      <c r="BPA5" s="64"/>
      <c r="BPB5" s="64"/>
      <c r="BPC5" s="64"/>
      <c r="BPD5" s="64"/>
      <c r="BPE5" s="64"/>
      <c r="BPF5" s="64"/>
      <c r="BPG5" s="64"/>
      <c r="BPH5" s="64"/>
      <c r="BPI5" s="64"/>
      <c r="BPJ5" s="64"/>
      <c r="BPK5" s="64"/>
      <c r="BPL5" s="64"/>
      <c r="BPM5" s="64"/>
      <c r="BPN5" s="64"/>
      <c r="BPO5" s="64"/>
      <c r="BPP5" s="64"/>
      <c r="BPQ5" s="64"/>
      <c r="BPR5" s="64"/>
      <c r="BPS5" s="64"/>
      <c r="BPT5" s="64"/>
      <c r="BPU5" s="64"/>
      <c r="BPV5" s="64"/>
      <c r="BPW5" s="64"/>
      <c r="BPX5" s="64"/>
      <c r="BPY5" s="64"/>
      <c r="BPZ5" s="64"/>
      <c r="BQA5" s="64"/>
      <c r="BQB5" s="64"/>
      <c r="BQC5" s="64"/>
      <c r="BQD5" s="64"/>
      <c r="BQE5" s="64"/>
      <c r="BQF5" s="64"/>
      <c r="BQG5" s="64"/>
      <c r="BQH5" s="64"/>
      <c r="BQI5" s="64"/>
      <c r="BQJ5" s="64"/>
      <c r="BQK5" s="64"/>
      <c r="BQL5" s="64"/>
      <c r="BQM5" s="64"/>
      <c r="BQN5" s="64"/>
      <c r="BQO5" s="64"/>
      <c r="BQP5" s="64"/>
      <c r="BQQ5" s="64"/>
      <c r="BQR5" s="64"/>
      <c r="BQS5" s="64"/>
      <c r="BQT5" s="64"/>
      <c r="BQU5" s="64"/>
      <c r="BQV5" s="64"/>
      <c r="BQW5" s="64"/>
      <c r="BQX5" s="64"/>
      <c r="BQY5" s="64"/>
      <c r="BQZ5" s="64"/>
      <c r="BRA5" s="64"/>
      <c r="BRB5" s="64"/>
      <c r="BRC5" s="64"/>
      <c r="BRD5" s="64"/>
      <c r="BRE5" s="64"/>
      <c r="BRF5" s="64"/>
      <c r="BRG5" s="64"/>
      <c r="BRH5" s="64"/>
      <c r="BRI5" s="64"/>
      <c r="BRJ5" s="64"/>
      <c r="BRK5" s="64"/>
      <c r="BRL5" s="64"/>
      <c r="BRM5" s="64"/>
      <c r="BRN5" s="64"/>
      <c r="BRO5" s="64"/>
      <c r="BRP5" s="64"/>
      <c r="BRQ5" s="64"/>
      <c r="BRR5" s="64"/>
      <c r="BRS5" s="64"/>
      <c r="BRT5" s="64"/>
      <c r="BRU5" s="64"/>
      <c r="BRV5" s="64"/>
      <c r="BRW5" s="64"/>
      <c r="BRX5" s="64"/>
      <c r="BRY5" s="64"/>
      <c r="BRZ5" s="64"/>
      <c r="BSA5" s="64"/>
      <c r="BSB5" s="64"/>
      <c r="BSC5" s="64"/>
      <c r="BSD5" s="64"/>
      <c r="BSE5" s="64"/>
      <c r="BSF5" s="64"/>
      <c r="BSG5" s="64"/>
      <c r="BSH5" s="64"/>
      <c r="BSI5" s="64"/>
      <c r="BSJ5" s="64"/>
      <c r="BSK5" s="64"/>
      <c r="BSL5" s="64"/>
      <c r="BSM5" s="64"/>
      <c r="BSN5" s="64"/>
      <c r="BSO5" s="64"/>
      <c r="BSP5" s="64"/>
      <c r="BSQ5" s="64"/>
      <c r="BSR5" s="64"/>
      <c r="BSS5" s="64"/>
      <c r="BST5" s="64"/>
      <c r="BSU5" s="64"/>
      <c r="BSV5" s="64"/>
      <c r="BSW5" s="64"/>
      <c r="BSX5" s="64"/>
      <c r="BSY5" s="64"/>
      <c r="BSZ5" s="64"/>
      <c r="BTA5" s="64"/>
      <c r="BTB5" s="64"/>
      <c r="BTC5" s="64"/>
      <c r="BTD5" s="64"/>
      <c r="BTE5" s="64"/>
      <c r="BTF5" s="64"/>
      <c r="BTG5" s="64"/>
      <c r="BTH5" s="64"/>
      <c r="BTI5" s="64"/>
      <c r="BTJ5" s="64"/>
      <c r="BTK5" s="64"/>
      <c r="BTL5" s="64"/>
      <c r="BTM5" s="64"/>
      <c r="BTN5" s="64"/>
      <c r="BTO5" s="64"/>
      <c r="BTP5" s="64"/>
      <c r="BTQ5" s="64"/>
      <c r="BTR5" s="64"/>
      <c r="BTS5" s="64"/>
      <c r="BTT5" s="64"/>
      <c r="BTU5" s="64"/>
      <c r="BTV5" s="64"/>
      <c r="BTW5" s="64"/>
      <c r="BTX5" s="64"/>
      <c r="BTY5" s="64"/>
      <c r="BTZ5" s="64"/>
      <c r="BUA5" s="64"/>
      <c r="BUB5" s="64"/>
      <c r="BUC5" s="64"/>
      <c r="BUD5" s="64"/>
      <c r="BUE5" s="64"/>
      <c r="BUF5" s="64"/>
      <c r="BUG5" s="64"/>
      <c r="BUH5" s="64"/>
      <c r="BUI5" s="64"/>
      <c r="BUJ5" s="64"/>
      <c r="BUK5" s="64"/>
      <c r="BUL5" s="64"/>
      <c r="BUM5" s="64"/>
      <c r="BUN5" s="64"/>
      <c r="BUO5" s="64"/>
      <c r="BUP5" s="64"/>
      <c r="BUQ5" s="64"/>
      <c r="BUR5" s="64"/>
      <c r="BUS5" s="64"/>
      <c r="BUT5" s="64"/>
      <c r="BUU5" s="64"/>
      <c r="BUV5" s="64"/>
      <c r="BUW5" s="64"/>
      <c r="BUX5" s="64"/>
      <c r="BUY5" s="64"/>
      <c r="BUZ5" s="64"/>
      <c r="BVA5" s="64"/>
      <c r="BVB5" s="64"/>
      <c r="BVC5" s="64"/>
      <c r="BVD5" s="64"/>
      <c r="BVE5" s="64"/>
      <c r="BVF5" s="64"/>
      <c r="BVG5" s="64"/>
      <c r="BVH5" s="64"/>
      <c r="BVI5" s="64"/>
      <c r="BVJ5" s="64"/>
      <c r="BVK5" s="64"/>
      <c r="BVL5" s="64"/>
      <c r="BVM5" s="64"/>
      <c r="BVN5" s="64"/>
      <c r="BVO5" s="64"/>
      <c r="BVP5" s="64"/>
      <c r="BVQ5" s="64"/>
      <c r="BVR5" s="64"/>
      <c r="BVS5" s="64"/>
      <c r="BVT5" s="64"/>
      <c r="BVU5" s="64"/>
      <c r="BVV5" s="64"/>
      <c r="BVW5" s="64"/>
      <c r="BVX5" s="64"/>
      <c r="BVY5" s="64"/>
      <c r="BVZ5" s="64"/>
      <c r="BWA5" s="64"/>
      <c r="BWB5" s="64"/>
      <c r="BWC5" s="64"/>
      <c r="BWD5" s="64"/>
      <c r="BWE5" s="64"/>
      <c r="BWF5" s="64"/>
      <c r="BWG5" s="64"/>
      <c r="BWH5" s="64"/>
      <c r="BWI5" s="64"/>
      <c r="BWJ5" s="64"/>
      <c r="BWK5" s="64"/>
      <c r="BWL5" s="64"/>
      <c r="BWM5" s="64"/>
      <c r="BWN5" s="64"/>
      <c r="BWO5" s="64"/>
      <c r="BWP5" s="64"/>
      <c r="BWQ5" s="64"/>
      <c r="BWR5" s="64"/>
      <c r="BWS5" s="64"/>
      <c r="BWT5" s="64"/>
      <c r="BWU5" s="64"/>
      <c r="BWV5" s="64"/>
      <c r="BWW5" s="64"/>
      <c r="BWX5" s="64"/>
      <c r="BWY5" s="64"/>
      <c r="BWZ5" s="64"/>
      <c r="BXA5" s="64"/>
      <c r="BXB5" s="64"/>
      <c r="BXC5" s="64"/>
      <c r="BXD5" s="64"/>
      <c r="BXE5" s="64"/>
      <c r="BXF5" s="64"/>
      <c r="BXG5" s="64"/>
      <c r="BXH5" s="64"/>
      <c r="BXI5" s="64"/>
      <c r="BXJ5" s="64"/>
      <c r="BXK5" s="64"/>
      <c r="BXL5" s="64"/>
      <c r="BXM5" s="64"/>
      <c r="BXN5" s="64"/>
      <c r="BXO5" s="64"/>
      <c r="BXP5" s="64"/>
      <c r="BXQ5" s="64"/>
      <c r="BXR5" s="64"/>
      <c r="BXS5" s="64"/>
      <c r="BXT5" s="64"/>
      <c r="BXU5" s="64"/>
      <c r="BXV5" s="64"/>
      <c r="BXW5" s="64"/>
      <c r="BXX5" s="64"/>
      <c r="BXY5" s="64"/>
      <c r="BXZ5" s="64"/>
      <c r="BYA5" s="64"/>
      <c r="BYB5" s="64"/>
      <c r="BYC5" s="64"/>
      <c r="BYD5" s="64"/>
      <c r="BYE5" s="64"/>
      <c r="BYF5" s="64"/>
      <c r="BYG5" s="64"/>
      <c r="BYH5" s="64"/>
      <c r="BYI5" s="64"/>
      <c r="BYJ5" s="64"/>
      <c r="BYK5" s="64"/>
      <c r="BYL5" s="64"/>
      <c r="BYM5" s="64"/>
      <c r="BYN5" s="64"/>
      <c r="BYO5" s="64"/>
      <c r="BYP5" s="64"/>
      <c r="BYQ5" s="64"/>
      <c r="BYR5" s="64"/>
      <c r="BYS5" s="64"/>
      <c r="BYT5" s="64"/>
      <c r="BYU5" s="64"/>
      <c r="BYV5" s="64"/>
      <c r="BYW5" s="64"/>
      <c r="BYX5" s="64"/>
      <c r="BYY5" s="64"/>
      <c r="BYZ5" s="64"/>
      <c r="BZA5" s="64"/>
      <c r="BZB5" s="64"/>
      <c r="BZC5" s="64"/>
      <c r="BZD5" s="64"/>
      <c r="BZE5" s="64"/>
      <c r="BZF5" s="64"/>
      <c r="BZG5" s="64"/>
      <c r="BZH5" s="64"/>
      <c r="BZI5" s="64"/>
      <c r="BZJ5" s="64"/>
      <c r="BZK5" s="64"/>
      <c r="BZL5" s="64"/>
      <c r="BZM5" s="64"/>
      <c r="BZN5" s="64"/>
      <c r="BZO5" s="64"/>
      <c r="BZP5" s="64"/>
      <c r="BZQ5" s="64"/>
      <c r="BZR5" s="64"/>
      <c r="BZS5" s="64"/>
      <c r="BZT5" s="64"/>
      <c r="BZU5" s="64"/>
      <c r="BZV5" s="64"/>
      <c r="BZW5" s="64"/>
      <c r="BZX5" s="64"/>
      <c r="BZY5" s="64"/>
      <c r="BZZ5" s="64"/>
      <c r="CAA5" s="64"/>
      <c r="CAB5" s="64"/>
      <c r="CAC5" s="64"/>
      <c r="CAD5" s="64"/>
      <c r="CAE5" s="64"/>
      <c r="CAF5" s="64"/>
      <c r="CAG5" s="64"/>
      <c r="CAH5" s="64"/>
      <c r="CAI5" s="64"/>
      <c r="CAJ5" s="64"/>
      <c r="CAK5" s="64"/>
      <c r="CAL5" s="64"/>
      <c r="CAM5" s="64"/>
      <c r="CAN5" s="64"/>
      <c r="CAO5" s="64"/>
      <c r="CAP5" s="64"/>
      <c r="CAQ5" s="64"/>
      <c r="CAR5" s="64"/>
      <c r="CAS5" s="64"/>
      <c r="CAT5" s="64"/>
      <c r="CAU5" s="64"/>
      <c r="CAV5" s="64"/>
      <c r="CAW5" s="64"/>
      <c r="CAX5" s="64"/>
      <c r="CAY5" s="64"/>
      <c r="CAZ5" s="64"/>
      <c r="CBA5" s="64"/>
      <c r="CBB5" s="64"/>
      <c r="CBC5" s="64"/>
      <c r="CBD5" s="64"/>
      <c r="CBE5" s="64"/>
      <c r="CBF5" s="64"/>
      <c r="CBG5" s="64"/>
      <c r="CBH5" s="64"/>
      <c r="CBI5" s="64"/>
      <c r="CBJ5" s="64"/>
      <c r="CBK5" s="64"/>
      <c r="CBL5" s="64"/>
      <c r="CBM5" s="64"/>
      <c r="CBN5" s="64"/>
      <c r="CBO5" s="64"/>
      <c r="CBP5" s="64"/>
      <c r="CBQ5" s="64"/>
      <c r="CBR5" s="64"/>
      <c r="CBS5" s="64"/>
      <c r="CBT5" s="64"/>
      <c r="CBU5" s="64"/>
      <c r="CBV5" s="64"/>
      <c r="CBW5" s="64"/>
      <c r="CBX5" s="64"/>
      <c r="CBY5" s="64"/>
      <c r="CBZ5" s="64"/>
      <c r="CCA5" s="64"/>
      <c r="CCB5" s="64"/>
      <c r="CCC5" s="64"/>
      <c r="CCD5" s="64"/>
      <c r="CCE5" s="64"/>
      <c r="CCF5" s="64"/>
      <c r="CCG5" s="64"/>
      <c r="CCH5" s="64"/>
      <c r="CCI5" s="64"/>
      <c r="CCJ5" s="64"/>
      <c r="CCK5" s="64"/>
      <c r="CCL5" s="64"/>
      <c r="CCM5" s="64"/>
      <c r="CCN5" s="64"/>
      <c r="CCO5" s="64"/>
      <c r="CCP5" s="64"/>
      <c r="CCQ5" s="64"/>
      <c r="CCR5" s="64"/>
      <c r="CCS5" s="64"/>
      <c r="CCT5" s="64"/>
      <c r="CCU5" s="64"/>
      <c r="CCV5" s="64"/>
      <c r="CCW5" s="64"/>
      <c r="CCX5" s="64"/>
      <c r="CCY5" s="64"/>
      <c r="CCZ5" s="64"/>
      <c r="CDA5" s="64"/>
      <c r="CDB5" s="64"/>
      <c r="CDC5" s="64"/>
      <c r="CDD5" s="64"/>
      <c r="CDE5" s="64"/>
      <c r="CDF5" s="64"/>
      <c r="CDG5" s="64"/>
      <c r="CDH5" s="64"/>
      <c r="CDI5" s="64"/>
      <c r="CDJ5" s="64"/>
      <c r="CDK5" s="64"/>
      <c r="CDL5" s="64"/>
      <c r="CDM5" s="64"/>
      <c r="CDN5" s="64"/>
      <c r="CDO5" s="64"/>
      <c r="CDP5" s="64"/>
      <c r="CDQ5" s="64"/>
      <c r="CDR5" s="64"/>
      <c r="CDS5" s="64"/>
      <c r="CDT5" s="64"/>
      <c r="CDU5" s="64"/>
      <c r="CDV5" s="64"/>
      <c r="CDW5" s="64"/>
      <c r="CDX5" s="64"/>
      <c r="CDY5" s="64"/>
      <c r="CDZ5" s="64"/>
      <c r="CEA5" s="64"/>
      <c r="CEB5" s="64"/>
      <c r="CEC5" s="64"/>
      <c r="CED5" s="64"/>
      <c r="CEE5" s="64"/>
      <c r="CEF5" s="64"/>
      <c r="CEG5" s="64"/>
      <c r="CEH5" s="64"/>
      <c r="CEI5" s="64"/>
      <c r="CEJ5" s="64"/>
      <c r="CEK5" s="64"/>
      <c r="CEL5" s="64"/>
      <c r="CEM5" s="64"/>
      <c r="CEN5" s="64"/>
      <c r="CEO5" s="64"/>
      <c r="CEP5" s="64"/>
      <c r="CEQ5" s="64"/>
      <c r="CER5" s="64"/>
      <c r="CES5" s="64"/>
      <c r="CET5" s="64"/>
      <c r="CEU5" s="64"/>
      <c r="CEV5" s="64"/>
      <c r="CEW5" s="64"/>
      <c r="CEX5" s="64"/>
      <c r="CEY5" s="64"/>
      <c r="CEZ5" s="64"/>
      <c r="CFA5" s="64"/>
      <c r="CFB5" s="64"/>
      <c r="CFC5" s="64"/>
      <c r="CFD5" s="64"/>
      <c r="CFE5" s="64"/>
      <c r="CFF5" s="64"/>
      <c r="CFG5" s="64"/>
      <c r="CFH5" s="64"/>
      <c r="CFI5" s="64"/>
      <c r="CFJ5" s="64"/>
      <c r="CFK5" s="64"/>
      <c r="CFL5" s="64"/>
      <c r="CFM5" s="64"/>
      <c r="CFN5" s="64"/>
      <c r="CFO5" s="64"/>
      <c r="CFP5" s="64"/>
      <c r="CFQ5" s="64"/>
      <c r="CFR5" s="64"/>
      <c r="CFS5" s="64"/>
      <c r="CFT5" s="64"/>
      <c r="CFU5" s="64"/>
      <c r="CFV5" s="64"/>
      <c r="CFW5" s="64"/>
      <c r="CFX5" s="64"/>
      <c r="CFY5" s="64"/>
      <c r="CFZ5" s="64"/>
      <c r="CGA5" s="64"/>
      <c r="CGB5" s="64"/>
      <c r="CGC5" s="64"/>
      <c r="CGD5" s="64"/>
      <c r="CGE5" s="64"/>
      <c r="CGF5" s="64"/>
      <c r="CGG5" s="64"/>
      <c r="CGH5" s="64"/>
      <c r="CGI5" s="64"/>
      <c r="CGJ5" s="64"/>
      <c r="CGK5" s="64"/>
      <c r="CGL5" s="64"/>
      <c r="CGM5" s="64"/>
      <c r="CGN5" s="64"/>
      <c r="CGO5" s="64"/>
      <c r="CGP5" s="64"/>
      <c r="CGQ5" s="64"/>
      <c r="CGR5" s="64"/>
      <c r="CGS5" s="64"/>
      <c r="CGT5" s="64"/>
      <c r="CGU5" s="64"/>
      <c r="CGV5" s="64"/>
      <c r="CGW5" s="64"/>
      <c r="CGX5" s="64"/>
      <c r="CGY5" s="64"/>
      <c r="CGZ5" s="64"/>
      <c r="CHA5" s="64"/>
      <c r="CHB5" s="64"/>
      <c r="CHC5" s="64"/>
      <c r="CHD5" s="64"/>
      <c r="CHE5" s="64"/>
      <c r="CHF5" s="64"/>
      <c r="CHG5" s="64"/>
      <c r="CHH5" s="64"/>
      <c r="CHI5" s="64"/>
      <c r="CHJ5" s="64"/>
      <c r="CHK5" s="64"/>
      <c r="CHL5" s="64"/>
      <c r="CHM5" s="64"/>
      <c r="CHN5" s="64"/>
      <c r="CHO5" s="64"/>
      <c r="CHP5" s="64"/>
      <c r="CHQ5" s="64"/>
      <c r="CHR5" s="64"/>
      <c r="CHS5" s="64"/>
      <c r="CHT5" s="64"/>
      <c r="CHU5" s="64"/>
      <c r="CHV5" s="64"/>
      <c r="CHW5" s="64"/>
      <c r="CHX5" s="64"/>
      <c r="CHY5" s="64"/>
      <c r="CHZ5" s="64"/>
      <c r="CIA5" s="64"/>
      <c r="CIB5" s="64"/>
      <c r="CIC5" s="64"/>
      <c r="CID5" s="64"/>
      <c r="CIE5" s="64"/>
      <c r="CIF5" s="64"/>
      <c r="CIG5" s="64"/>
      <c r="CIH5" s="64"/>
      <c r="CII5" s="64"/>
      <c r="CIJ5" s="64"/>
      <c r="CIK5" s="64"/>
      <c r="CIL5" s="64"/>
      <c r="CIM5" s="64"/>
      <c r="CIN5" s="64"/>
      <c r="CIO5" s="64"/>
      <c r="CIP5" s="64"/>
      <c r="CIQ5" s="64"/>
      <c r="CIR5" s="64"/>
      <c r="CIS5" s="64"/>
      <c r="CIT5" s="64"/>
      <c r="CIU5" s="64"/>
      <c r="CIV5" s="64"/>
      <c r="CIW5" s="64"/>
      <c r="CIX5" s="64"/>
      <c r="CIY5" s="64"/>
      <c r="CIZ5" s="64"/>
      <c r="CJA5" s="64"/>
      <c r="CJB5" s="64"/>
      <c r="CJC5" s="64"/>
      <c r="CJD5" s="64"/>
      <c r="CJE5" s="64"/>
      <c r="CJF5" s="64"/>
      <c r="CJG5" s="64"/>
      <c r="CJH5" s="64"/>
      <c r="CJI5" s="64"/>
      <c r="CJJ5" s="64"/>
      <c r="CJK5" s="64"/>
      <c r="CJL5" s="64"/>
      <c r="CJM5" s="64"/>
      <c r="CJN5" s="64"/>
      <c r="CJO5" s="64"/>
      <c r="CJP5" s="64"/>
      <c r="CJQ5" s="64"/>
      <c r="CJR5" s="64"/>
      <c r="CJS5" s="64"/>
      <c r="CJT5" s="64"/>
      <c r="CJU5" s="64"/>
      <c r="CJV5" s="64"/>
      <c r="CJW5" s="64"/>
      <c r="CJX5" s="64"/>
      <c r="CJY5" s="64"/>
      <c r="CJZ5" s="64"/>
      <c r="CKA5" s="64"/>
      <c r="CKB5" s="64"/>
      <c r="CKC5" s="64"/>
      <c r="CKD5" s="64"/>
      <c r="CKE5" s="64"/>
      <c r="CKF5" s="64"/>
      <c r="CKG5" s="64"/>
      <c r="CKH5" s="64"/>
      <c r="CKI5" s="64"/>
      <c r="CKJ5" s="64"/>
      <c r="CKK5" s="64"/>
      <c r="CKL5" s="64"/>
      <c r="CKM5" s="64"/>
      <c r="CKN5" s="64"/>
      <c r="CKO5" s="64"/>
      <c r="CKP5" s="64"/>
      <c r="CKQ5" s="64"/>
      <c r="CKR5" s="64"/>
      <c r="CKS5" s="64"/>
      <c r="CKT5" s="64"/>
      <c r="CKU5" s="64"/>
      <c r="CKV5" s="64"/>
      <c r="CKW5" s="64"/>
      <c r="CKX5" s="64"/>
      <c r="CKY5" s="64"/>
      <c r="CKZ5" s="64"/>
      <c r="CLA5" s="64"/>
      <c r="CLB5" s="64"/>
      <c r="CLC5" s="64"/>
      <c r="CLD5" s="64"/>
      <c r="CLE5" s="64"/>
      <c r="CLF5" s="64"/>
      <c r="CLG5" s="64"/>
      <c r="CLH5" s="64"/>
      <c r="CLI5" s="64"/>
      <c r="CLJ5" s="64"/>
      <c r="CLK5" s="64"/>
      <c r="CLL5" s="64"/>
      <c r="CLM5" s="64"/>
      <c r="CLN5" s="64"/>
      <c r="CLO5" s="64"/>
      <c r="CLP5" s="64"/>
      <c r="CLQ5" s="64"/>
      <c r="CLR5" s="64"/>
      <c r="CLS5" s="64"/>
      <c r="CLT5" s="64"/>
      <c r="CLU5" s="64"/>
      <c r="CLV5" s="64"/>
      <c r="CLW5" s="64"/>
      <c r="CLX5" s="64"/>
      <c r="CLY5" s="64"/>
      <c r="CLZ5" s="64"/>
      <c r="CMA5" s="64"/>
      <c r="CMB5" s="64"/>
      <c r="CMC5" s="64"/>
      <c r="CMD5" s="64"/>
      <c r="CME5" s="64"/>
      <c r="CMF5" s="64"/>
      <c r="CMG5" s="64"/>
      <c r="CMH5" s="64"/>
      <c r="CMI5" s="64"/>
      <c r="CMJ5" s="64"/>
      <c r="CMK5" s="64"/>
      <c r="CML5" s="64"/>
      <c r="CMM5" s="64"/>
      <c r="CMN5" s="64"/>
      <c r="CMO5" s="64"/>
      <c r="CMP5" s="64"/>
      <c r="CMQ5" s="64"/>
      <c r="CMR5" s="64"/>
      <c r="CMS5" s="64"/>
      <c r="CMT5" s="64"/>
      <c r="CMU5" s="64"/>
      <c r="CMV5" s="64"/>
      <c r="CMW5" s="64"/>
      <c r="CMX5" s="64"/>
      <c r="CMY5" s="64"/>
      <c r="CMZ5" s="64"/>
      <c r="CNA5" s="64"/>
      <c r="CNB5" s="64"/>
      <c r="CNC5" s="64"/>
      <c r="CND5" s="64"/>
      <c r="CNE5" s="64"/>
      <c r="CNF5" s="64"/>
      <c r="CNG5" s="64"/>
      <c r="CNH5" s="64"/>
      <c r="CNI5" s="64"/>
      <c r="CNJ5" s="64"/>
      <c r="CNK5" s="64"/>
      <c r="CNL5" s="64"/>
      <c r="CNM5" s="64"/>
      <c r="CNN5" s="64"/>
      <c r="CNO5" s="64"/>
      <c r="CNP5" s="64"/>
      <c r="CNQ5" s="64"/>
      <c r="CNR5" s="64"/>
      <c r="CNS5" s="64"/>
      <c r="CNT5" s="64"/>
      <c r="CNU5" s="64"/>
      <c r="CNV5" s="64"/>
      <c r="CNW5" s="64"/>
      <c r="CNX5" s="64"/>
      <c r="CNY5" s="64"/>
      <c r="CNZ5" s="64"/>
      <c r="COA5" s="64"/>
      <c r="COB5" s="64"/>
      <c r="COC5" s="64"/>
      <c r="COD5" s="64"/>
      <c r="COE5" s="64"/>
      <c r="COF5" s="64"/>
      <c r="COG5" s="64"/>
      <c r="COH5" s="64"/>
      <c r="COI5" s="64"/>
      <c r="COJ5" s="64"/>
      <c r="COK5" s="64"/>
      <c r="COL5" s="64"/>
      <c r="COM5" s="64"/>
      <c r="CON5" s="64"/>
      <c r="COO5" s="64"/>
      <c r="COP5" s="64"/>
      <c r="COQ5" s="64"/>
      <c r="COR5" s="64"/>
      <c r="COS5" s="64"/>
      <c r="COT5" s="64"/>
      <c r="COU5" s="64"/>
      <c r="COV5" s="64"/>
      <c r="COW5" s="64"/>
      <c r="COX5" s="64"/>
      <c r="COY5" s="64"/>
      <c r="COZ5" s="64"/>
      <c r="CPA5" s="64"/>
      <c r="CPB5" s="64"/>
      <c r="CPC5" s="64"/>
      <c r="CPD5" s="64"/>
      <c r="CPE5" s="64"/>
      <c r="CPF5" s="64"/>
      <c r="CPG5" s="64"/>
      <c r="CPH5" s="64"/>
      <c r="CPI5" s="64"/>
      <c r="CPJ5" s="64"/>
      <c r="CPK5" s="64"/>
      <c r="CPL5" s="64"/>
      <c r="CPM5" s="64"/>
      <c r="CPN5" s="64"/>
      <c r="CPO5" s="64"/>
      <c r="CPP5" s="64"/>
      <c r="CPQ5" s="64"/>
      <c r="CPR5" s="64"/>
      <c r="CPS5" s="64"/>
      <c r="CPT5" s="64"/>
      <c r="CPU5" s="64"/>
      <c r="CPV5" s="64"/>
      <c r="CPW5" s="64"/>
      <c r="CPX5" s="64"/>
      <c r="CPY5" s="64"/>
      <c r="CPZ5" s="64"/>
      <c r="CQA5" s="64"/>
      <c r="CQB5" s="64"/>
      <c r="CQC5" s="64"/>
      <c r="CQD5" s="64"/>
      <c r="CQE5" s="64"/>
      <c r="CQF5" s="64"/>
      <c r="CQG5" s="64"/>
      <c r="CQH5" s="64"/>
      <c r="CQI5" s="64"/>
      <c r="CQJ5" s="64"/>
      <c r="CQK5" s="64"/>
      <c r="CQL5" s="64"/>
      <c r="CQM5" s="64"/>
      <c r="CQN5" s="64"/>
      <c r="CQO5" s="64"/>
      <c r="CQP5" s="64"/>
      <c r="CQQ5" s="64"/>
      <c r="CQR5" s="64"/>
      <c r="CQS5" s="64"/>
      <c r="CQT5" s="64"/>
      <c r="CQU5" s="64"/>
      <c r="CQV5" s="64"/>
      <c r="CQW5" s="64"/>
      <c r="CQX5" s="64"/>
      <c r="CQY5" s="64"/>
      <c r="CQZ5" s="64"/>
      <c r="CRA5" s="64"/>
      <c r="CRB5" s="64"/>
      <c r="CRC5" s="64"/>
      <c r="CRD5" s="64"/>
      <c r="CRE5" s="64"/>
      <c r="CRF5" s="64"/>
      <c r="CRG5" s="64"/>
      <c r="CRH5" s="64"/>
      <c r="CRI5" s="64"/>
      <c r="CRJ5" s="64"/>
      <c r="CRK5" s="64"/>
      <c r="CRL5" s="64"/>
      <c r="CRM5" s="64"/>
      <c r="CRN5" s="64"/>
      <c r="CRO5" s="64"/>
      <c r="CRP5" s="64"/>
      <c r="CRQ5" s="64"/>
      <c r="CRR5" s="64"/>
      <c r="CRS5" s="64"/>
      <c r="CRT5" s="64"/>
      <c r="CRU5" s="64"/>
      <c r="CRV5" s="64"/>
      <c r="CRW5" s="64"/>
      <c r="CRX5" s="64"/>
      <c r="CRY5" s="64"/>
      <c r="CRZ5" s="64"/>
      <c r="CSA5" s="64"/>
      <c r="CSB5" s="64"/>
      <c r="CSC5" s="64"/>
      <c r="CSD5" s="64"/>
      <c r="CSE5" s="64"/>
      <c r="CSF5" s="64"/>
      <c r="CSG5" s="64"/>
      <c r="CSH5" s="64"/>
      <c r="CSI5" s="64"/>
      <c r="CSJ5" s="64"/>
      <c r="CSK5" s="64"/>
      <c r="CSL5" s="64"/>
      <c r="CSM5" s="64"/>
      <c r="CSN5" s="64"/>
      <c r="CSO5" s="64"/>
      <c r="CSP5" s="64"/>
      <c r="CSQ5" s="64"/>
      <c r="CSR5" s="64"/>
      <c r="CSS5" s="64"/>
      <c r="CST5" s="64"/>
      <c r="CSU5" s="64"/>
      <c r="CSV5" s="64"/>
      <c r="CSW5" s="64"/>
      <c r="CSX5" s="64"/>
      <c r="CSY5" s="64"/>
      <c r="CSZ5" s="64"/>
      <c r="CTA5" s="64"/>
      <c r="CTB5" s="64"/>
      <c r="CTC5" s="64"/>
      <c r="CTD5" s="64"/>
      <c r="CTE5" s="64"/>
      <c r="CTF5" s="64"/>
      <c r="CTG5" s="64"/>
      <c r="CTH5" s="64"/>
      <c r="CTI5" s="64"/>
      <c r="CTJ5" s="64"/>
      <c r="CTK5" s="64"/>
      <c r="CTL5" s="64"/>
      <c r="CTM5" s="64"/>
      <c r="CTN5" s="64"/>
      <c r="CTO5" s="64"/>
      <c r="CTP5" s="64"/>
      <c r="CTQ5" s="64"/>
      <c r="CTR5" s="64"/>
      <c r="CTS5" s="64"/>
      <c r="CTT5" s="64"/>
      <c r="CTU5" s="64"/>
      <c r="CTV5" s="64"/>
      <c r="CTW5" s="64"/>
      <c r="CTX5" s="64"/>
      <c r="CTY5" s="64"/>
      <c r="CTZ5" s="64"/>
      <c r="CUA5" s="64"/>
      <c r="CUB5" s="64"/>
      <c r="CUC5" s="64"/>
      <c r="CUD5" s="64"/>
      <c r="CUE5" s="64"/>
      <c r="CUF5" s="64"/>
      <c r="CUG5" s="64"/>
      <c r="CUH5" s="64"/>
      <c r="CUI5" s="64"/>
      <c r="CUJ5" s="64"/>
      <c r="CUK5" s="64"/>
      <c r="CUL5" s="64"/>
      <c r="CUM5" s="64"/>
      <c r="CUN5" s="64"/>
      <c r="CUO5" s="64"/>
      <c r="CUP5" s="64"/>
      <c r="CUQ5" s="64"/>
      <c r="CUR5" s="64"/>
      <c r="CUS5" s="64"/>
      <c r="CUT5" s="64"/>
      <c r="CUU5" s="64"/>
      <c r="CUV5" s="64"/>
      <c r="CUW5" s="64"/>
      <c r="CUX5" s="64"/>
      <c r="CUY5" s="64"/>
      <c r="CUZ5" s="64"/>
      <c r="CVA5" s="64"/>
      <c r="CVB5" s="64"/>
      <c r="CVC5" s="64"/>
      <c r="CVD5" s="64"/>
      <c r="CVE5" s="64"/>
      <c r="CVF5" s="64"/>
      <c r="CVG5" s="64"/>
      <c r="CVH5" s="64"/>
      <c r="CVI5" s="64"/>
      <c r="CVJ5" s="64"/>
      <c r="CVK5" s="64"/>
      <c r="CVL5" s="64"/>
      <c r="CVM5" s="64"/>
      <c r="CVN5" s="64"/>
      <c r="CVO5" s="64"/>
      <c r="CVP5" s="64"/>
      <c r="CVQ5" s="64"/>
      <c r="CVR5" s="64"/>
      <c r="CVS5" s="64"/>
      <c r="CVT5" s="64"/>
      <c r="CVU5" s="64"/>
      <c r="CVV5" s="64"/>
      <c r="CVW5" s="64"/>
      <c r="CVX5" s="64"/>
      <c r="CVY5" s="64"/>
      <c r="CVZ5" s="64"/>
      <c r="CWA5" s="64"/>
      <c r="CWB5" s="64"/>
      <c r="CWC5" s="64"/>
      <c r="CWD5" s="64"/>
      <c r="CWE5" s="64"/>
      <c r="CWF5" s="64"/>
      <c r="CWG5" s="64"/>
      <c r="CWH5" s="64"/>
      <c r="CWI5" s="64"/>
      <c r="CWJ5" s="64"/>
      <c r="CWK5" s="64"/>
      <c r="CWL5" s="64"/>
      <c r="CWM5" s="64"/>
      <c r="CWN5" s="64"/>
      <c r="CWO5" s="64"/>
      <c r="CWP5" s="64"/>
      <c r="CWQ5" s="64"/>
      <c r="CWR5" s="64"/>
      <c r="CWS5" s="64"/>
      <c r="CWT5" s="64"/>
      <c r="CWU5" s="64"/>
      <c r="CWV5" s="64"/>
      <c r="CWW5" s="64"/>
      <c r="CWX5" s="64"/>
      <c r="CWY5" s="64"/>
      <c r="CWZ5" s="64"/>
      <c r="CXA5" s="64"/>
      <c r="CXB5" s="64"/>
      <c r="CXC5" s="64"/>
      <c r="CXD5" s="64"/>
      <c r="CXE5" s="64"/>
      <c r="CXF5" s="64"/>
      <c r="CXG5" s="64"/>
      <c r="CXH5" s="64"/>
      <c r="CXI5" s="64"/>
      <c r="CXJ5" s="64"/>
      <c r="CXK5" s="64"/>
      <c r="CXL5" s="64"/>
      <c r="CXM5" s="64"/>
      <c r="CXN5" s="64"/>
      <c r="CXO5" s="64"/>
      <c r="CXP5" s="64"/>
      <c r="CXQ5" s="64"/>
      <c r="CXR5" s="64"/>
      <c r="CXS5" s="64"/>
      <c r="CXT5" s="64"/>
      <c r="CXU5" s="64"/>
      <c r="CXV5" s="64"/>
      <c r="CXW5" s="64"/>
      <c r="CXX5" s="64"/>
      <c r="CXY5" s="64"/>
      <c r="CXZ5" s="64"/>
      <c r="CYA5" s="64"/>
      <c r="CYB5" s="64"/>
      <c r="CYC5" s="64"/>
      <c r="CYD5" s="64"/>
      <c r="CYE5" s="64"/>
      <c r="CYF5" s="64"/>
      <c r="CYG5" s="64"/>
      <c r="CYH5" s="64"/>
      <c r="CYI5" s="64"/>
      <c r="CYJ5" s="64"/>
      <c r="CYK5" s="64"/>
      <c r="CYL5" s="64"/>
      <c r="CYM5" s="64"/>
      <c r="CYN5" s="64"/>
      <c r="CYO5" s="64"/>
      <c r="CYP5" s="64"/>
      <c r="CYQ5" s="64"/>
      <c r="CYR5" s="64"/>
      <c r="CYS5" s="64"/>
      <c r="CYT5" s="64"/>
      <c r="CYU5" s="64"/>
      <c r="CYV5" s="64"/>
      <c r="CYW5" s="64"/>
      <c r="CYX5" s="64"/>
      <c r="CYY5" s="64"/>
      <c r="CYZ5" s="64"/>
      <c r="CZA5" s="64"/>
      <c r="CZB5" s="64"/>
      <c r="CZC5" s="64"/>
      <c r="CZD5" s="64"/>
      <c r="CZE5" s="64"/>
      <c r="CZF5" s="64"/>
      <c r="CZG5" s="64"/>
      <c r="CZH5" s="64"/>
      <c r="CZI5" s="64"/>
      <c r="CZJ5" s="64"/>
      <c r="CZK5" s="64"/>
      <c r="CZL5" s="64"/>
      <c r="CZM5" s="64"/>
      <c r="CZN5" s="64"/>
      <c r="CZO5" s="64"/>
      <c r="CZP5" s="64"/>
      <c r="CZQ5" s="64"/>
      <c r="CZR5" s="64"/>
      <c r="CZS5" s="64"/>
      <c r="CZT5" s="64"/>
      <c r="CZU5" s="64"/>
      <c r="CZV5" s="64"/>
      <c r="CZW5" s="64"/>
      <c r="CZX5" s="64"/>
      <c r="CZY5" s="64"/>
      <c r="CZZ5" s="64"/>
      <c r="DAA5" s="64"/>
      <c r="DAB5" s="64"/>
      <c r="DAC5" s="64"/>
      <c r="DAD5" s="64"/>
      <c r="DAE5" s="64"/>
      <c r="DAF5" s="64"/>
      <c r="DAG5" s="64"/>
      <c r="DAH5" s="64"/>
      <c r="DAI5" s="64"/>
      <c r="DAJ5" s="64"/>
      <c r="DAK5" s="64"/>
      <c r="DAL5" s="64"/>
      <c r="DAM5" s="64"/>
      <c r="DAN5" s="64"/>
      <c r="DAO5" s="64"/>
      <c r="DAP5" s="64"/>
      <c r="DAQ5" s="64"/>
      <c r="DAR5" s="64"/>
      <c r="DAS5" s="64"/>
      <c r="DAT5" s="64"/>
      <c r="DAU5" s="64"/>
      <c r="DAV5" s="64"/>
      <c r="DAW5" s="64"/>
      <c r="DAX5" s="64"/>
      <c r="DAY5" s="64"/>
      <c r="DAZ5" s="64"/>
      <c r="DBA5" s="64"/>
      <c r="DBB5" s="64"/>
      <c r="DBC5" s="64"/>
      <c r="DBD5" s="64"/>
      <c r="DBE5" s="64"/>
      <c r="DBF5" s="64"/>
      <c r="DBG5" s="64"/>
      <c r="DBH5" s="64"/>
      <c r="DBI5" s="64"/>
      <c r="DBJ5" s="64"/>
      <c r="DBK5" s="64"/>
      <c r="DBL5" s="64"/>
      <c r="DBM5" s="64"/>
      <c r="DBN5" s="64"/>
      <c r="DBO5" s="64"/>
      <c r="DBP5" s="64"/>
      <c r="DBQ5" s="64"/>
      <c r="DBR5" s="64"/>
      <c r="DBS5" s="64"/>
      <c r="DBT5" s="64"/>
      <c r="DBU5" s="64"/>
      <c r="DBV5" s="64"/>
      <c r="DBW5" s="64"/>
      <c r="DBX5" s="64"/>
      <c r="DBY5" s="64"/>
      <c r="DBZ5" s="64"/>
      <c r="DCA5" s="64"/>
      <c r="DCB5" s="64"/>
      <c r="DCC5" s="64"/>
      <c r="DCD5" s="64"/>
      <c r="DCE5" s="64"/>
      <c r="DCF5" s="64"/>
      <c r="DCG5" s="64"/>
      <c r="DCH5" s="64"/>
      <c r="DCI5" s="64"/>
      <c r="DCJ5" s="64"/>
      <c r="DCK5" s="64"/>
      <c r="DCL5" s="64"/>
      <c r="DCM5" s="64"/>
      <c r="DCN5" s="64"/>
      <c r="DCO5" s="64"/>
      <c r="DCP5" s="64"/>
      <c r="DCQ5" s="64"/>
      <c r="DCR5" s="64"/>
      <c r="DCS5" s="64"/>
      <c r="DCT5" s="64"/>
      <c r="DCU5" s="64"/>
    </row>
    <row r="6" spans="1:2803" s="120" customFormat="1" x14ac:dyDescent="0.2">
      <c r="A6" s="149"/>
      <c r="B6" s="150"/>
      <c r="C6" s="165">
        <v>10000</v>
      </c>
      <c r="D6" s="151" t="s">
        <v>9</v>
      </c>
      <c r="E6" s="152"/>
      <c r="F6" s="153"/>
      <c r="G6" s="152"/>
      <c r="H6" s="150"/>
      <c r="I6" s="150"/>
      <c r="J6" s="150"/>
      <c r="K6" s="150"/>
      <c r="L6" s="154"/>
      <c r="M6" s="154"/>
      <c r="N6" s="155"/>
      <c r="O6" s="156"/>
      <c r="P6" s="157"/>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4"/>
      <c r="BY6" s="64"/>
      <c r="BZ6" s="64"/>
      <c r="CA6" s="64"/>
      <c r="CB6" s="64"/>
      <c r="CC6" s="64"/>
      <c r="CD6" s="64"/>
      <c r="CE6" s="64"/>
      <c r="CF6" s="64"/>
      <c r="CG6" s="64"/>
      <c r="CH6" s="64"/>
      <c r="CI6" s="64"/>
      <c r="CJ6" s="64"/>
      <c r="CK6" s="64"/>
      <c r="CL6" s="64"/>
      <c r="CM6" s="64"/>
      <c r="CN6" s="64"/>
      <c r="CO6" s="64"/>
      <c r="CP6" s="64"/>
      <c r="CQ6" s="64"/>
      <c r="CR6" s="64"/>
      <c r="CS6" s="64"/>
      <c r="CT6" s="64"/>
      <c r="CU6" s="64"/>
      <c r="CV6" s="64"/>
      <c r="CW6" s="64"/>
      <c r="CX6" s="64"/>
      <c r="CY6" s="64"/>
      <c r="CZ6" s="64"/>
      <c r="DA6" s="64"/>
      <c r="DB6" s="64"/>
      <c r="DC6" s="64"/>
      <c r="DD6" s="64"/>
      <c r="DE6" s="64"/>
      <c r="DF6" s="64"/>
      <c r="DG6" s="64"/>
      <c r="DH6" s="64"/>
      <c r="DI6" s="64"/>
      <c r="DJ6" s="64"/>
      <c r="DK6" s="64"/>
      <c r="DL6" s="64"/>
      <c r="DM6" s="64"/>
      <c r="DN6" s="64"/>
      <c r="DO6" s="64"/>
      <c r="DP6" s="64"/>
      <c r="DQ6" s="64"/>
      <c r="DR6" s="64"/>
      <c r="DS6" s="64"/>
      <c r="DT6" s="64"/>
      <c r="DU6" s="64"/>
      <c r="DV6" s="64"/>
      <c r="DW6" s="64"/>
      <c r="DX6" s="64"/>
      <c r="DY6" s="64"/>
      <c r="DZ6" s="64"/>
      <c r="EA6" s="64"/>
      <c r="EB6" s="64"/>
      <c r="EC6" s="64"/>
      <c r="ED6" s="64"/>
      <c r="EE6" s="64"/>
      <c r="EF6" s="64"/>
      <c r="EG6" s="64"/>
      <c r="EH6" s="64"/>
      <c r="EI6" s="64"/>
      <c r="EJ6" s="64"/>
      <c r="EK6" s="64"/>
      <c r="EL6" s="64"/>
      <c r="EM6" s="64"/>
      <c r="EN6" s="64"/>
      <c r="EO6" s="64"/>
      <c r="EP6" s="64"/>
      <c r="EQ6" s="64"/>
      <c r="ER6" s="64"/>
      <c r="ES6" s="64"/>
      <c r="ET6" s="64"/>
      <c r="EU6" s="64"/>
      <c r="EV6" s="64"/>
      <c r="EW6" s="64"/>
      <c r="EX6" s="64"/>
      <c r="EY6" s="64"/>
      <c r="EZ6" s="64"/>
      <c r="FA6" s="64"/>
      <c r="FB6" s="64"/>
      <c r="FC6" s="64"/>
      <c r="FD6" s="64"/>
      <c r="FE6" s="64"/>
      <c r="FF6" s="64"/>
      <c r="FG6" s="64"/>
      <c r="FH6" s="64"/>
      <c r="FI6" s="64"/>
      <c r="FJ6" s="64"/>
      <c r="FK6" s="64"/>
      <c r="FL6" s="64"/>
      <c r="FM6" s="64"/>
      <c r="FN6" s="64"/>
      <c r="FO6" s="64"/>
      <c r="FP6" s="64"/>
      <c r="FQ6" s="64"/>
      <c r="FR6" s="64"/>
      <c r="FS6" s="64"/>
      <c r="FT6" s="64"/>
      <c r="FU6" s="64"/>
      <c r="FV6" s="64"/>
      <c r="FW6" s="64"/>
      <c r="FX6" s="64"/>
      <c r="FY6" s="64"/>
      <c r="FZ6" s="64"/>
      <c r="GA6" s="64"/>
      <c r="GB6" s="64"/>
      <c r="GC6" s="64"/>
      <c r="GD6" s="64"/>
      <c r="GE6" s="64"/>
      <c r="GF6" s="64"/>
      <c r="GG6" s="64"/>
      <c r="GH6" s="64"/>
      <c r="GI6" s="64"/>
      <c r="GJ6" s="64"/>
      <c r="GK6" s="64"/>
      <c r="GL6" s="64"/>
      <c r="GM6" s="64"/>
      <c r="GN6" s="64"/>
      <c r="GO6" s="64"/>
      <c r="GP6" s="64"/>
      <c r="GQ6" s="64"/>
      <c r="GR6" s="64"/>
      <c r="GS6" s="64"/>
      <c r="GT6" s="64"/>
      <c r="GU6" s="64"/>
      <c r="GV6" s="64"/>
      <c r="GW6" s="64"/>
      <c r="GX6" s="64"/>
      <c r="GY6" s="64"/>
      <c r="GZ6" s="64"/>
      <c r="HA6" s="64"/>
      <c r="HB6" s="64"/>
      <c r="HC6" s="64"/>
      <c r="HD6" s="64"/>
      <c r="HE6" s="64"/>
      <c r="HF6" s="64"/>
      <c r="HG6" s="64"/>
      <c r="HH6" s="64"/>
      <c r="HI6" s="64"/>
      <c r="HJ6" s="64"/>
      <c r="HK6" s="64"/>
      <c r="HL6" s="64"/>
      <c r="HM6" s="64"/>
      <c r="HN6" s="64"/>
      <c r="HO6" s="64"/>
      <c r="HP6" s="64"/>
      <c r="HQ6" s="64"/>
      <c r="HR6" s="64"/>
      <c r="HS6" s="64"/>
      <c r="HT6" s="64"/>
      <c r="HU6" s="64"/>
      <c r="HV6" s="64"/>
      <c r="HW6" s="64"/>
      <c r="HX6" s="64"/>
      <c r="HY6" s="64"/>
      <c r="HZ6" s="64"/>
      <c r="IA6" s="64"/>
      <c r="IB6" s="64"/>
      <c r="IC6" s="64"/>
      <c r="ID6" s="64"/>
      <c r="IE6" s="64"/>
      <c r="IF6" s="64"/>
      <c r="IG6" s="64"/>
      <c r="IH6" s="64"/>
      <c r="II6" s="64"/>
      <c r="IJ6" s="64"/>
      <c r="IK6" s="64"/>
      <c r="IL6" s="64"/>
      <c r="IM6" s="64"/>
      <c r="IN6" s="64"/>
      <c r="IO6" s="64"/>
      <c r="IP6" s="64"/>
      <c r="IQ6" s="64"/>
      <c r="IR6" s="64"/>
      <c r="IS6" s="64"/>
      <c r="IT6" s="64"/>
      <c r="IU6" s="64"/>
      <c r="IV6" s="64"/>
      <c r="IW6" s="64"/>
      <c r="IX6" s="64"/>
      <c r="IY6" s="64"/>
      <c r="IZ6" s="64"/>
      <c r="JA6" s="64"/>
      <c r="JB6" s="64"/>
      <c r="JC6" s="64"/>
      <c r="JD6" s="64"/>
      <c r="JE6" s="64"/>
      <c r="JF6" s="64"/>
      <c r="JG6" s="64"/>
      <c r="JH6" s="64"/>
      <c r="JI6" s="64"/>
      <c r="JJ6" s="64"/>
      <c r="JK6" s="64"/>
      <c r="JL6" s="64"/>
      <c r="JM6" s="64"/>
      <c r="JN6" s="64"/>
      <c r="JO6" s="64"/>
      <c r="JP6" s="64"/>
      <c r="JQ6" s="64"/>
      <c r="JR6" s="64"/>
      <c r="JS6" s="64"/>
      <c r="JT6" s="64"/>
      <c r="JU6" s="64"/>
      <c r="JV6" s="64"/>
      <c r="JW6" s="64"/>
      <c r="JX6" s="64"/>
      <c r="JY6" s="64"/>
      <c r="JZ6" s="64"/>
      <c r="KA6" s="64"/>
      <c r="KB6" s="64"/>
      <c r="KC6" s="64"/>
      <c r="KD6" s="64"/>
      <c r="KE6" s="64"/>
      <c r="KF6" s="64"/>
      <c r="KG6" s="64"/>
      <c r="KH6" s="64"/>
      <c r="KI6" s="64"/>
      <c r="KJ6" s="64"/>
      <c r="KK6" s="64"/>
      <c r="KL6" s="64"/>
      <c r="KM6" s="64"/>
      <c r="KN6" s="64"/>
      <c r="KO6" s="64"/>
      <c r="KP6" s="64"/>
      <c r="KQ6" s="64"/>
      <c r="KR6" s="64"/>
      <c r="KS6" s="64"/>
      <c r="KT6" s="64"/>
      <c r="KU6" s="64"/>
      <c r="KV6" s="64"/>
      <c r="KW6" s="64"/>
      <c r="KX6" s="64"/>
      <c r="KY6" s="64"/>
      <c r="KZ6" s="64"/>
      <c r="LA6" s="64"/>
      <c r="LB6" s="64"/>
      <c r="LC6" s="64"/>
      <c r="LD6" s="64"/>
      <c r="LE6" s="64"/>
      <c r="LF6" s="64"/>
      <c r="LG6" s="64"/>
      <c r="LH6" s="64"/>
      <c r="LI6" s="64"/>
      <c r="LJ6" s="64"/>
      <c r="LK6" s="64"/>
      <c r="LL6" s="64"/>
      <c r="LM6" s="64"/>
      <c r="LN6" s="64"/>
      <c r="LO6" s="64"/>
      <c r="LP6" s="64"/>
      <c r="LQ6" s="64"/>
      <c r="LR6" s="64"/>
      <c r="LS6" s="64"/>
      <c r="LT6" s="64"/>
      <c r="LU6" s="64"/>
      <c r="LV6" s="64"/>
      <c r="LW6" s="64"/>
      <c r="LX6" s="64"/>
      <c r="LY6" s="64"/>
      <c r="LZ6" s="64"/>
      <c r="MA6" s="64"/>
      <c r="MB6" s="64"/>
      <c r="MC6" s="64"/>
      <c r="MD6" s="64"/>
      <c r="ME6" s="64"/>
      <c r="MF6" s="64"/>
      <c r="MG6" s="64"/>
      <c r="MH6" s="64"/>
      <c r="MI6" s="64"/>
      <c r="MJ6" s="64"/>
      <c r="MK6" s="64"/>
      <c r="ML6" s="64"/>
      <c r="MM6" s="64"/>
      <c r="MN6" s="64"/>
      <c r="MO6" s="64"/>
      <c r="MP6" s="64"/>
      <c r="MQ6" s="64"/>
      <c r="MR6" s="64"/>
      <c r="MS6" s="64"/>
      <c r="MT6" s="64"/>
      <c r="MU6" s="64"/>
      <c r="MV6" s="64"/>
      <c r="MW6" s="64"/>
      <c r="MX6" s="64"/>
      <c r="MY6" s="64"/>
      <c r="MZ6" s="64"/>
      <c r="NA6" s="64"/>
      <c r="NB6" s="64"/>
      <c r="NC6" s="64"/>
      <c r="ND6" s="64"/>
      <c r="NE6" s="64"/>
      <c r="NF6" s="64"/>
      <c r="NG6" s="64"/>
      <c r="NH6" s="64"/>
      <c r="NI6" s="64"/>
      <c r="NJ6" s="64"/>
      <c r="NK6" s="64"/>
      <c r="NL6" s="64"/>
      <c r="NM6" s="64"/>
      <c r="NN6" s="64"/>
      <c r="NO6" s="64"/>
      <c r="NP6" s="64"/>
      <c r="NQ6" s="64"/>
      <c r="NR6" s="64"/>
      <c r="NS6" s="64"/>
      <c r="NT6" s="64"/>
      <c r="NU6" s="64"/>
      <c r="NV6" s="64"/>
      <c r="NW6" s="64"/>
      <c r="NX6" s="64"/>
      <c r="NY6" s="64"/>
      <c r="NZ6" s="64"/>
      <c r="OA6" s="64"/>
      <c r="OB6" s="64"/>
      <c r="OC6" s="64"/>
      <c r="OD6" s="64"/>
      <c r="OE6" s="64"/>
      <c r="OF6" s="64"/>
      <c r="OG6" s="64"/>
      <c r="OH6" s="64"/>
      <c r="OI6" s="64"/>
      <c r="OJ6" s="64"/>
      <c r="OK6" s="64"/>
      <c r="OL6" s="64"/>
      <c r="OM6" s="64"/>
      <c r="ON6" s="64"/>
      <c r="OO6" s="64"/>
      <c r="OP6" s="64"/>
      <c r="OQ6" s="64"/>
      <c r="OR6" s="64"/>
      <c r="OS6" s="64"/>
      <c r="OT6" s="64"/>
      <c r="OU6" s="64"/>
      <c r="OV6" s="64"/>
      <c r="OW6" s="64"/>
      <c r="OX6" s="64"/>
      <c r="OY6" s="64"/>
      <c r="OZ6" s="64"/>
      <c r="PA6" s="64"/>
      <c r="PB6" s="64"/>
      <c r="PC6" s="64"/>
      <c r="PD6" s="64"/>
      <c r="PE6" s="64"/>
      <c r="PF6" s="64"/>
      <c r="PG6" s="64"/>
      <c r="PH6" s="64"/>
      <c r="PI6" s="64"/>
      <c r="PJ6" s="64"/>
      <c r="PK6" s="64"/>
      <c r="PL6" s="64"/>
      <c r="PM6" s="64"/>
      <c r="PN6" s="64"/>
      <c r="PO6" s="64"/>
      <c r="PP6" s="64"/>
      <c r="PQ6" s="64"/>
      <c r="PR6" s="64"/>
      <c r="PS6" s="64"/>
      <c r="PT6" s="64"/>
      <c r="PU6" s="64"/>
      <c r="PV6" s="64"/>
      <c r="PW6" s="64"/>
      <c r="PX6" s="64"/>
      <c r="PY6" s="64"/>
      <c r="PZ6" s="64"/>
      <c r="QA6" s="64"/>
      <c r="QB6" s="64"/>
      <c r="QC6" s="64"/>
      <c r="QD6" s="64"/>
      <c r="QE6" s="64"/>
      <c r="QF6" s="64"/>
      <c r="QG6" s="64"/>
      <c r="QH6" s="64"/>
      <c r="QI6" s="64"/>
      <c r="QJ6" s="64"/>
      <c r="QK6" s="64"/>
      <c r="QL6" s="64"/>
      <c r="QM6" s="64"/>
      <c r="QN6" s="64"/>
      <c r="QO6" s="64"/>
      <c r="QP6" s="64"/>
      <c r="QQ6" s="64"/>
      <c r="QR6" s="64"/>
      <c r="QS6" s="64"/>
      <c r="QT6" s="64"/>
      <c r="QU6" s="64"/>
      <c r="QV6" s="64"/>
      <c r="QW6" s="64"/>
      <c r="QX6" s="64"/>
      <c r="QY6" s="64"/>
      <c r="QZ6" s="64"/>
      <c r="RA6" s="64"/>
      <c r="RB6" s="64"/>
      <c r="RC6" s="64"/>
      <c r="RD6" s="64"/>
      <c r="RE6" s="64"/>
      <c r="RF6" s="64"/>
      <c r="RG6" s="64"/>
      <c r="RH6" s="64"/>
      <c r="RI6" s="64"/>
      <c r="RJ6" s="64"/>
      <c r="RK6" s="64"/>
      <c r="RL6" s="64"/>
      <c r="RM6" s="64"/>
      <c r="RN6" s="64"/>
      <c r="RO6" s="64"/>
      <c r="RP6" s="64"/>
      <c r="RQ6" s="64"/>
      <c r="RR6" s="64"/>
      <c r="RS6" s="64"/>
      <c r="RT6" s="64"/>
      <c r="RU6" s="64"/>
      <c r="RV6" s="64"/>
      <c r="RW6" s="64"/>
      <c r="RX6" s="64"/>
      <c r="RY6" s="64"/>
      <c r="RZ6" s="64"/>
      <c r="SA6" s="64"/>
      <c r="SB6" s="64"/>
      <c r="SC6" s="64"/>
      <c r="SD6" s="64"/>
      <c r="SE6" s="64"/>
      <c r="SF6" s="64"/>
      <c r="SG6" s="64"/>
      <c r="SH6" s="64"/>
      <c r="SI6" s="64"/>
      <c r="SJ6" s="64"/>
      <c r="SK6" s="64"/>
      <c r="SL6" s="64"/>
      <c r="SM6" s="64"/>
      <c r="SN6" s="64"/>
      <c r="SO6" s="64"/>
      <c r="SP6" s="64"/>
      <c r="SQ6" s="64"/>
      <c r="SR6" s="64"/>
      <c r="SS6" s="64"/>
      <c r="ST6" s="64"/>
      <c r="SU6" s="64"/>
      <c r="SV6" s="64"/>
      <c r="SW6" s="64"/>
      <c r="SX6" s="64"/>
      <c r="SY6" s="64"/>
      <c r="SZ6" s="64"/>
      <c r="TA6" s="64"/>
      <c r="TB6" s="64"/>
      <c r="TC6" s="64"/>
      <c r="TD6" s="64"/>
      <c r="TE6" s="64"/>
      <c r="TF6" s="64"/>
      <c r="TG6" s="64"/>
      <c r="TH6" s="64"/>
      <c r="TI6" s="64"/>
      <c r="TJ6" s="64"/>
      <c r="TK6" s="64"/>
      <c r="TL6" s="64"/>
      <c r="TM6" s="64"/>
      <c r="TN6" s="64"/>
      <c r="TO6" s="64"/>
      <c r="TP6" s="64"/>
      <c r="TQ6" s="64"/>
      <c r="TR6" s="64"/>
      <c r="TS6" s="64"/>
      <c r="TT6" s="64"/>
      <c r="TU6" s="64"/>
      <c r="TV6" s="64"/>
      <c r="TW6" s="64"/>
      <c r="TX6" s="64"/>
      <c r="TY6" s="64"/>
      <c r="TZ6" s="64"/>
      <c r="UA6" s="64"/>
      <c r="UB6" s="64"/>
      <c r="UC6" s="64"/>
      <c r="UD6" s="64"/>
      <c r="UE6" s="64"/>
      <c r="UF6" s="64"/>
      <c r="UG6" s="64"/>
      <c r="UH6" s="64"/>
      <c r="UI6" s="64"/>
      <c r="UJ6" s="64"/>
      <c r="UK6" s="64"/>
      <c r="UL6" s="64"/>
      <c r="UM6" s="64"/>
      <c r="UN6" s="64"/>
      <c r="UO6" s="64"/>
      <c r="UP6" s="64"/>
      <c r="UQ6" s="64"/>
      <c r="UR6" s="64"/>
      <c r="US6" s="64"/>
      <c r="UT6" s="64"/>
      <c r="UU6" s="64"/>
      <c r="UV6" s="64"/>
      <c r="UW6" s="64"/>
      <c r="UX6" s="64"/>
      <c r="UY6" s="64"/>
      <c r="UZ6" s="64"/>
      <c r="VA6" s="64"/>
      <c r="VB6" s="64"/>
      <c r="VC6" s="64"/>
      <c r="VD6" s="64"/>
      <c r="VE6" s="64"/>
      <c r="VF6" s="64"/>
      <c r="VG6" s="64"/>
      <c r="VH6" s="64"/>
      <c r="VI6" s="64"/>
      <c r="VJ6" s="64"/>
      <c r="VK6" s="64"/>
      <c r="VL6" s="64"/>
      <c r="VM6" s="64"/>
      <c r="VN6" s="64"/>
      <c r="VO6" s="64"/>
      <c r="VP6" s="64"/>
      <c r="VQ6" s="64"/>
      <c r="VR6" s="64"/>
      <c r="VS6" s="64"/>
      <c r="VT6" s="64"/>
      <c r="VU6" s="64"/>
      <c r="VV6" s="64"/>
      <c r="VW6" s="64"/>
      <c r="VX6" s="64"/>
      <c r="VY6" s="64"/>
      <c r="VZ6" s="64"/>
      <c r="WA6" s="64"/>
      <c r="WB6" s="64"/>
      <c r="WC6" s="64"/>
      <c r="WD6" s="64"/>
      <c r="WE6" s="64"/>
      <c r="WF6" s="64"/>
      <c r="WG6" s="64"/>
      <c r="WH6" s="64"/>
      <c r="WI6" s="64"/>
      <c r="WJ6" s="64"/>
      <c r="WK6" s="64"/>
      <c r="WL6" s="64"/>
      <c r="WM6" s="64"/>
      <c r="WN6" s="64"/>
      <c r="WO6" s="64"/>
      <c r="WP6" s="64"/>
      <c r="WQ6" s="64"/>
      <c r="WR6" s="64"/>
      <c r="WS6" s="64"/>
      <c r="WT6" s="64"/>
      <c r="WU6" s="64"/>
      <c r="WV6" s="64"/>
      <c r="WW6" s="64"/>
      <c r="WX6" s="64"/>
      <c r="WY6" s="64"/>
      <c r="WZ6" s="64"/>
      <c r="XA6" s="64"/>
      <c r="XB6" s="64"/>
      <c r="XC6" s="64"/>
      <c r="XD6" s="64"/>
      <c r="XE6" s="64"/>
      <c r="XF6" s="64"/>
      <c r="XG6" s="64"/>
      <c r="XH6" s="64"/>
      <c r="XI6" s="64"/>
      <c r="XJ6" s="64"/>
      <c r="XK6" s="64"/>
      <c r="XL6" s="64"/>
      <c r="XM6" s="64"/>
      <c r="XN6" s="64"/>
      <c r="XO6" s="64"/>
      <c r="XP6" s="64"/>
      <c r="XQ6" s="64"/>
      <c r="XR6" s="64"/>
      <c r="XS6" s="64"/>
      <c r="XT6" s="64"/>
      <c r="XU6" s="64"/>
      <c r="XV6" s="64"/>
      <c r="XW6" s="64"/>
      <c r="XX6" s="64"/>
      <c r="XY6" s="64"/>
      <c r="XZ6" s="64"/>
      <c r="YA6" s="64"/>
      <c r="YB6" s="64"/>
      <c r="YC6" s="64"/>
      <c r="YD6" s="64"/>
      <c r="YE6" s="64"/>
      <c r="YF6" s="64"/>
      <c r="YG6" s="64"/>
      <c r="YH6" s="64"/>
      <c r="YI6" s="64"/>
      <c r="YJ6" s="64"/>
      <c r="YK6" s="64"/>
      <c r="YL6" s="64"/>
      <c r="YM6" s="64"/>
      <c r="YN6" s="64"/>
      <c r="YO6" s="64"/>
      <c r="YP6" s="64"/>
      <c r="YQ6" s="64"/>
      <c r="YR6" s="64"/>
      <c r="YS6" s="64"/>
      <c r="YT6" s="64"/>
      <c r="YU6" s="64"/>
      <c r="YV6" s="64"/>
      <c r="YW6" s="64"/>
      <c r="YX6" s="64"/>
      <c r="YY6" s="64"/>
      <c r="YZ6" s="64"/>
      <c r="ZA6" s="64"/>
      <c r="ZB6" s="64"/>
      <c r="ZC6" s="64"/>
      <c r="ZD6" s="64"/>
      <c r="ZE6" s="64"/>
      <c r="ZF6" s="64"/>
      <c r="ZG6" s="64"/>
      <c r="ZH6" s="64"/>
      <c r="ZI6" s="64"/>
      <c r="ZJ6" s="64"/>
      <c r="ZK6" s="64"/>
      <c r="ZL6" s="64"/>
      <c r="ZM6" s="64"/>
      <c r="ZN6" s="64"/>
      <c r="ZO6" s="64"/>
      <c r="ZP6" s="64"/>
      <c r="ZQ6" s="64"/>
      <c r="ZR6" s="64"/>
      <c r="ZS6" s="64"/>
      <c r="ZT6" s="64"/>
      <c r="ZU6" s="64"/>
      <c r="ZV6" s="64"/>
      <c r="ZW6" s="64"/>
      <c r="ZX6" s="64"/>
      <c r="ZY6" s="64"/>
      <c r="ZZ6" s="64"/>
      <c r="AAA6" s="64"/>
      <c r="AAB6" s="64"/>
      <c r="AAC6" s="64"/>
      <c r="AAD6" s="64"/>
      <c r="AAE6" s="64"/>
      <c r="AAF6" s="64"/>
      <c r="AAG6" s="64"/>
      <c r="AAH6" s="64"/>
      <c r="AAI6" s="64"/>
      <c r="AAJ6" s="64"/>
      <c r="AAK6" s="64"/>
      <c r="AAL6" s="64"/>
      <c r="AAM6" s="64"/>
      <c r="AAN6" s="64"/>
      <c r="AAO6" s="64"/>
      <c r="AAP6" s="64"/>
      <c r="AAQ6" s="64"/>
      <c r="AAR6" s="64"/>
      <c r="AAS6" s="64"/>
      <c r="AAT6" s="64"/>
      <c r="AAU6" s="64"/>
      <c r="AAV6" s="64"/>
      <c r="AAW6" s="64"/>
      <c r="AAX6" s="64"/>
      <c r="AAY6" s="64"/>
      <c r="AAZ6" s="64"/>
      <c r="ABA6" s="64"/>
      <c r="ABB6" s="64"/>
      <c r="ABC6" s="64"/>
      <c r="ABD6" s="64"/>
      <c r="ABE6" s="64"/>
      <c r="ABF6" s="64"/>
      <c r="ABG6" s="64"/>
      <c r="ABH6" s="64"/>
      <c r="ABI6" s="64"/>
      <c r="ABJ6" s="64"/>
      <c r="ABK6" s="64"/>
      <c r="ABL6" s="64"/>
      <c r="ABM6" s="64"/>
      <c r="ABN6" s="64"/>
      <c r="ABO6" s="64"/>
      <c r="ABP6" s="64"/>
      <c r="ABQ6" s="64"/>
      <c r="ABR6" s="64"/>
      <c r="ABS6" s="64"/>
      <c r="ABT6" s="64"/>
      <c r="ABU6" s="64"/>
      <c r="ABV6" s="64"/>
      <c r="ABW6" s="64"/>
      <c r="ABX6" s="64"/>
      <c r="ABY6" s="64"/>
      <c r="ABZ6" s="64"/>
      <c r="ACA6" s="64"/>
      <c r="ACB6" s="64"/>
      <c r="ACC6" s="64"/>
      <c r="ACD6" s="64"/>
      <c r="ACE6" s="64"/>
      <c r="ACF6" s="64"/>
      <c r="ACG6" s="64"/>
      <c r="ACH6" s="64"/>
      <c r="ACI6" s="64"/>
      <c r="ACJ6" s="64"/>
      <c r="ACK6" s="64"/>
      <c r="ACL6" s="64"/>
      <c r="ACM6" s="64"/>
      <c r="ACN6" s="64"/>
      <c r="ACO6" s="64"/>
      <c r="ACP6" s="64"/>
      <c r="ACQ6" s="64"/>
      <c r="ACR6" s="64"/>
      <c r="ACS6" s="64"/>
      <c r="ACT6" s="64"/>
      <c r="ACU6" s="64"/>
      <c r="ACV6" s="64"/>
      <c r="ACW6" s="64"/>
      <c r="ACX6" s="64"/>
      <c r="ACY6" s="64"/>
      <c r="ACZ6" s="64"/>
      <c r="ADA6" s="64"/>
      <c r="ADB6" s="64"/>
      <c r="ADC6" s="64"/>
      <c r="ADD6" s="64"/>
      <c r="ADE6" s="64"/>
      <c r="ADF6" s="64"/>
      <c r="ADG6" s="64"/>
      <c r="ADH6" s="64"/>
      <c r="ADI6" s="64"/>
      <c r="ADJ6" s="64"/>
      <c r="ADK6" s="64"/>
      <c r="ADL6" s="64"/>
      <c r="ADM6" s="64"/>
      <c r="ADN6" s="64"/>
      <c r="ADO6" s="64"/>
      <c r="ADP6" s="64"/>
      <c r="ADQ6" s="64"/>
      <c r="ADR6" s="64"/>
      <c r="ADS6" s="64"/>
      <c r="ADT6" s="64"/>
      <c r="ADU6" s="64"/>
      <c r="ADV6" s="64"/>
      <c r="ADW6" s="64"/>
      <c r="ADX6" s="64"/>
      <c r="ADY6" s="64"/>
      <c r="ADZ6" s="64"/>
      <c r="AEA6" s="64"/>
      <c r="AEB6" s="64"/>
      <c r="AEC6" s="64"/>
      <c r="AED6" s="64"/>
      <c r="AEE6" s="64"/>
      <c r="AEF6" s="64"/>
      <c r="AEG6" s="64"/>
      <c r="AEH6" s="64"/>
      <c r="AEI6" s="64"/>
      <c r="AEJ6" s="64"/>
      <c r="AEK6" s="64"/>
      <c r="AEL6" s="64"/>
      <c r="AEM6" s="64"/>
      <c r="AEN6" s="64"/>
      <c r="AEO6" s="64"/>
      <c r="AEP6" s="64"/>
      <c r="AEQ6" s="64"/>
      <c r="AER6" s="64"/>
      <c r="AES6" s="64"/>
      <c r="AET6" s="64"/>
      <c r="AEU6" s="64"/>
      <c r="AEV6" s="64"/>
      <c r="AEW6" s="64"/>
      <c r="AEX6" s="64"/>
      <c r="AEY6" s="64"/>
      <c r="AEZ6" s="64"/>
      <c r="AFA6" s="64"/>
      <c r="AFB6" s="64"/>
      <c r="AFC6" s="64"/>
      <c r="AFD6" s="64"/>
      <c r="AFE6" s="64"/>
      <c r="AFF6" s="64"/>
      <c r="AFG6" s="64"/>
      <c r="AFH6" s="64"/>
      <c r="AFI6" s="64"/>
      <c r="AFJ6" s="64"/>
      <c r="AFK6" s="64"/>
      <c r="AFL6" s="64"/>
      <c r="AFM6" s="64"/>
      <c r="AFN6" s="64"/>
      <c r="AFO6" s="64"/>
      <c r="AFP6" s="64"/>
      <c r="AFQ6" s="64"/>
      <c r="AFR6" s="64"/>
      <c r="AFS6" s="64"/>
      <c r="AFT6" s="64"/>
      <c r="AFU6" s="64"/>
      <c r="AFV6" s="64"/>
      <c r="AFW6" s="64"/>
      <c r="AFX6" s="64"/>
      <c r="AFY6" s="64"/>
      <c r="AFZ6" s="64"/>
      <c r="AGA6" s="64"/>
      <c r="AGB6" s="64"/>
      <c r="AGC6" s="64"/>
      <c r="AGD6" s="64"/>
      <c r="AGE6" s="64"/>
      <c r="AGF6" s="64"/>
      <c r="AGG6" s="64"/>
      <c r="AGH6" s="64"/>
      <c r="AGI6" s="64"/>
      <c r="AGJ6" s="64"/>
      <c r="AGK6" s="64"/>
      <c r="AGL6" s="64"/>
      <c r="AGM6" s="64"/>
      <c r="AGN6" s="64"/>
      <c r="AGO6" s="64"/>
      <c r="AGP6" s="64"/>
      <c r="AGQ6" s="64"/>
      <c r="AGR6" s="64"/>
      <c r="AGS6" s="64"/>
      <c r="AGT6" s="64"/>
      <c r="AGU6" s="64"/>
      <c r="AGV6" s="64"/>
      <c r="AGW6" s="64"/>
      <c r="AGX6" s="64"/>
      <c r="AGY6" s="64"/>
      <c r="AGZ6" s="64"/>
      <c r="AHA6" s="64"/>
      <c r="AHB6" s="64"/>
      <c r="AHC6" s="64"/>
      <c r="AHD6" s="64"/>
      <c r="AHE6" s="64"/>
      <c r="AHF6" s="64"/>
      <c r="AHG6" s="64"/>
      <c r="AHH6" s="64"/>
      <c r="AHI6" s="64"/>
      <c r="AHJ6" s="64"/>
      <c r="AHK6" s="64"/>
      <c r="AHL6" s="64"/>
      <c r="AHM6" s="64"/>
      <c r="AHN6" s="64"/>
      <c r="AHO6" s="64"/>
      <c r="AHP6" s="64"/>
      <c r="AHQ6" s="64"/>
      <c r="AHR6" s="64"/>
      <c r="AHS6" s="64"/>
      <c r="AHT6" s="64"/>
      <c r="AHU6" s="64"/>
      <c r="AHV6" s="64"/>
      <c r="AHW6" s="64"/>
      <c r="AHX6" s="64"/>
      <c r="AHY6" s="64"/>
      <c r="AHZ6" s="64"/>
      <c r="AIA6" s="64"/>
      <c r="AIB6" s="64"/>
      <c r="AIC6" s="64"/>
      <c r="AID6" s="64"/>
      <c r="AIE6" s="64"/>
      <c r="AIF6" s="64"/>
      <c r="AIG6" s="64"/>
      <c r="AIH6" s="64"/>
      <c r="AII6" s="64"/>
      <c r="AIJ6" s="64"/>
      <c r="AIK6" s="64"/>
      <c r="AIL6" s="64"/>
      <c r="AIM6" s="64"/>
      <c r="AIN6" s="64"/>
      <c r="AIO6" s="64"/>
      <c r="AIP6" s="64"/>
      <c r="AIQ6" s="64"/>
      <c r="AIR6" s="64"/>
      <c r="AIS6" s="64"/>
      <c r="AIT6" s="64"/>
      <c r="AIU6" s="64"/>
      <c r="AIV6" s="64"/>
      <c r="AIW6" s="64"/>
      <c r="AIX6" s="64"/>
      <c r="AIY6" s="64"/>
      <c r="AIZ6" s="64"/>
      <c r="AJA6" s="64"/>
      <c r="AJB6" s="64"/>
      <c r="AJC6" s="64"/>
      <c r="AJD6" s="64"/>
      <c r="AJE6" s="64"/>
      <c r="AJF6" s="64"/>
      <c r="AJG6" s="64"/>
      <c r="AJH6" s="64"/>
      <c r="AJI6" s="64"/>
      <c r="AJJ6" s="64"/>
      <c r="AJK6" s="64"/>
      <c r="AJL6" s="64"/>
      <c r="AJM6" s="64"/>
      <c r="AJN6" s="64"/>
      <c r="AJO6" s="64"/>
      <c r="AJP6" s="64"/>
      <c r="AJQ6" s="64"/>
      <c r="AJR6" s="64"/>
      <c r="AJS6" s="64"/>
      <c r="AJT6" s="64"/>
      <c r="AJU6" s="64"/>
      <c r="AJV6" s="64"/>
      <c r="AJW6" s="64"/>
      <c r="AJX6" s="64"/>
      <c r="AJY6" s="64"/>
      <c r="AJZ6" s="64"/>
      <c r="AKA6" s="64"/>
      <c r="AKB6" s="64"/>
      <c r="AKC6" s="64"/>
      <c r="AKD6" s="64"/>
      <c r="AKE6" s="64"/>
      <c r="AKF6" s="64"/>
      <c r="AKG6" s="64"/>
      <c r="AKH6" s="64"/>
      <c r="AKI6" s="64"/>
      <c r="AKJ6" s="64"/>
      <c r="AKK6" s="64"/>
      <c r="AKL6" s="64"/>
      <c r="AKM6" s="64"/>
      <c r="AKN6" s="64"/>
      <c r="AKO6" s="64"/>
      <c r="AKP6" s="64"/>
      <c r="AKQ6" s="64"/>
      <c r="AKR6" s="64"/>
      <c r="AKS6" s="64"/>
      <c r="AKT6" s="64"/>
      <c r="AKU6" s="64"/>
      <c r="AKV6" s="64"/>
      <c r="AKW6" s="64"/>
      <c r="AKX6" s="64"/>
      <c r="AKY6" s="64"/>
      <c r="AKZ6" s="64"/>
      <c r="ALA6" s="64"/>
      <c r="ALB6" s="64"/>
      <c r="ALC6" s="64"/>
      <c r="ALD6" s="64"/>
      <c r="ALE6" s="64"/>
      <c r="ALF6" s="64"/>
      <c r="ALG6" s="64"/>
      <c r="ALH6" s="64"/>
      <c r="ALI6" s="64"/>
      <c r="ALJ6" s="64"/>
      <c r="ALK6" s="64"/>
      <c r="ALL6" s="64"/>
      <c r="ALM6" s="64"/>
      <c r="ALN6" s="64"/>
      <c r="ALO6" s="64"/>
      <c r="ALP6" s="64"/>
      <c r="ALQ6" s="64"/>
      <c r="ALR6" s="64"/>
      <c r="ALS6" s="64"/>
      <c r="ALT6" s="64"/>
      <c r="ALU6" s="64"/>
      <c r="ALV6" s="64"/>
      <c r="ALW6" s="64"/>
      <c r="ALX6" s="64"/>
      <c r="ALY6" s="64"/>
      <c r="ALZ6" s="64"/>
      <c r="AMA6" s="64"/>
      <c r="AMB6" s="64"/>
      <c r="AMC6" s="64"/>
      <c r="AMD6" s="64"/>
      <c r="AME6" s="64"/>
      <c r="AMF6" s="64"/>
      <c r="AMG6" s="64"/>
      <c r="AMH6" s="64"/>
      <c r="AMI6" s="64"/>
      <c r="AMJ6" s="64"/>
      <c r="AMK6" s="64"/>
      <c r="AML6" s="64"/>
      <c r="AMM6" s="64"/>
      <c r="AMN6" s="64"/>
      <c r="AMO6" s="64"/>
      <c r="AMP6" s="64"/>
      <c r="AMQ6" s="64"/>
      <c r="AMR6" s="64"/>
      <c r="AMS6" s="64"/>
      <c r="AMT6" s="64"/>
      <c r="AMU6" s="64"/>
      <c r="AMV6" s="64"/>
      <c r="AMW6" s="64"/>
      <c r="AMX6" s="64"/>
      <c r="AMY6" s="64"/>
      <c r="AMZ6" s="64"/>
      <c r="ANA6" s="64"/>
      <c r="ANB6" s="64"/>
      <c r="ANC6" s="64"/>
      <c r="AND6" s="64"/>
      <c r="ANE6" s="64"/>
      <c r="ANF6" s="64"/>
      <c r="ANG6" s="64"/>
      <c r="ANH6" s="64"/>
      <c r="ANI6" s="64"/>
      <c r="ANJ6" s="64"/>
      <c r="ANK6" s="64"/>
      <c r="ANL6" s="64"/>
      <c r="ANM6" s="64"/>
      <c r="ANN6" s="64"/>
      <c r="ANO6" s="64"/>
      <c r="ANP6" s="64"/>
      <c r="ANQ6" s="64"/>
      <c r="ANR6" s="64"/>
      <c r="ANS6" s="64"/>
      <c r="ANT6" s="64"/>
      <c r="ANU6" s="64"/>
      <c r="ANV6" s="64"/>
      <c r="ANW6" s="64"/>
      <c r="ANX6" s="64"/>
      <c r="ANY6" s="64"/>
      <c r="ANZ6" s="64"/>
      <c r="AOA6" s="64"/>
      <c r="AOB6" s="64"/>
      <c r="AOC6" s="64"/>
      <c r="AOD6" s="64"/>
      <c r="AOE6" s="64"/>
      <c r="AOF6" s="64"/>
      <c r="AOG6" s="64"/>
      <c r="AOH6" s="64"/>
      <c r="AOI6" s="64"/>
      <c r="AOJ6" s="64"/>
      <c r="AOK6" s="64"/>
      <c r="AOL6" s="64"/>
      <c r="AOM6" s="64"/>
      <c r="AON6" s="64"/>
      <c r="AOO6" s="64"/>
      <c r="AOP6" s="64"/>
      <c r="AOQ6" s="64"/>
      <c r="AOR6" s="64"/>
      <c r="AOS6" s="64"/>
      <c r="AOT6" s="64"/>
      <c r="AOU6" s="64"/>
      <c r="AOV6" s="64"/>
      <c r="AOW6" s="64"/>
      <c r="AOX6" s="64"/>
      <c r="AOY6" s="64"/>
      <c r="AOZ6" s="64"/>
      <c r="APA6" s="64"/>
      <c r="APB6" s="64"/>
      <c r="APC6" s="64"/>
      <c r="APD6" s="64"/>
      <c r="APE6" s="64"/>
      <c r="APF6" s="64"/>
      <c r="APG6" s="64"/>
      <c r="APH6" s="64"/>
      <c r="API6" s="64"/>
      <c r="APJ6" s="64"/>
      <c r="APK6" s="64"/>
      <c r="APL6" s="64"/>
      <c r="APM6" s="64"/>
      <c r="APN6" s="64"/>
      <c r="APO6" s="64"/>
      <c r="APP6" s="64"/>
      <c r="APQ6" s="64"/>
      <c r="APR6" s="64"/>
      <c r="APS6" s="64"/>
      <c r="APT6" s="64"/>
      <c r="APU6" s="64"/>
      <c r="APV6" s="64"/>
      <c r="APW6" s="64"/>
      <c r="APX6" s="64"/>
      <c r="APY6" s="64"/>
      <c r="APZ6" s="64"/>
      <c r="AQA6" s="64"/>
      <c r="AQB6" s="64"/>
      <c r="AQC6" s="64"/>
      <c r="AQD6" s="64"/>
      <c r="AQE6" s="64"/>
      <c r="AQF6" s="64"/>
      <c r="AQG6" s="64"/>
      <c r="AQH6" s="64"/>
      <c r="AQI6" s="64"/>
      <c r="AQJ6" s="64"/>
      <c r="AQK6" s="64"/>
      <c r="AQL6" s="64"/>
      <c r="AQM6" s="64"/>
      <c r="AQN6" s="64"/>
      <c r="AQO6" s="64"/>
      <c r="AQP6" s="64"/>
      <c r="AQQ6" s="64"/>
      <c r="AQR6" s="64"/>
      <c r="AQS6" s="64"/>
      <c r="AQT6" s="64"/>
      <c r="AQU6" s="64"/>
      <c r="AQV6" s="64"/>
      <c r="AQW6" s="64"/>
      <c r="AQX6" s="64"/>
      <c r="AQY6" s="64"/>
      <c r="AQZ6" s="64"/>
      <c r="ARA6" s="64"/>
      <c r="ARB6" s="64"/>
      <c r="ARC6" s="64"/>
      <c r="ARD6" s="64"/>
      <c r="ARE6" s="64"/>
      <c r="ARF6" s="64"/>
      <c r="ARG6" s="64"/>
      <c r="ARH6" s="64"/>
      <c r="ARI6" s="64"/>
      <c r="ARJ6" s="64"/>
      <c r="ARK6" s="64"/>
      <c r="ARL6" s="64"/>
      <c r="ARM6" s="64"/>
      <c r="ARN6" s="64"/>
      <c r="ARO6" s="64"/>
      <c r="ARP6" s="64"/>
      <c r="ARQ6" s="64"/>
      <c r="ARR6" s="64"/>
      <c r="ARS6" s="64"/>
      <c r="ART6" s="64"/>
      <c r="ARU6" s="64"/>
      <c r="ARV6" s="64"/>
      <c r="ARW6" s="64"/>
      <c r="ARX6" s="64"/>
      <c r="ARY6" s="64"/>
      <c r="ARZ6" s="64"/>
      <c r="ASA6" s="64"/>
      <c r="ASB6" s="64"/>
      <c r="ASC6" s="64"/>
      <c r="ASD6" s="64"/>
      <c r="ASE6" s="64"/>
      <c r="ASF6" s="64"/>
      <c r="ASG6" s="64"/>
      <c r="ASH6" s="64"/>
      <c r="ASI6" s="64"/>
      <c r="ASJ6" s="64"/>
      <c r="ASK6" s="64"/>
      <c r="ASL6" s="64"/>
      <c r="ASM6" s="64"/>
      <c r="ASN6" s="64"/>
      <c r="ASO6" s="64"/>
      <c r="ASP6" s="64"/>
      <c r="ASQ6" s="64"/>
      <c r="ASR6" s="64"/>
      <c r="ASS6" s="64"/>
      <c r="AST6" s="64"/>
      <c r="ASU6" s="64"/>
      <c r="ASV6" s="64"/>
      <c r="ASW6" s="64"/>
      <c r="ASX6" s="64"/>
      <c r="ASY6" s="64"/>
      <c r="ASZ6" s="64"/>
      <c r="ATA6" s="64"/>
      <c r="ATB6" s="64"/>
      <c r="ATC6" s="64"/>
      <c r="ATD6" s="64"/>
      <c r="ATE6" s="64"/>
      <c r="ATF6" s="64"/>
      <c r="ATG6" s="64"/>
      <c r="ATH6" s="64"/>
      <c r="ATI6" s="64"/>
      <c r="ATJ6" s="64"/>
      <c r="ATK6" s="64"/>
      <c r="ATL6" s="64"/>
      <c r="ATM6" s="64"/>
      <c r="ATN6" s="64"/>
      <c r="ATO6" s="64"/>
      <c r="ATP6" s="64"/>
      <c r="ATQ6" s="64"/>
      <c r="ATR6" s="64"/>
      <c r="ATS6" s="64"/>
      <c r="ATT6" s="64"/>
      <c r="ATU6" s="64"/>
      <c r="ATV6" s="64"/>
      <c r="ATW6" s="64"/>
      <c r="ATX6" s="64"/>
      <c r="ATY6" s="64"/>
      <c r="ATZ6" s="64"/>
      <c r="AUA6" s="64"/>
      <c r="AUB6" s="64"/>
      <c r="AUC6" s="64"/>
      <c r="AUD6" s="64"/>
      <c r="AUE6" s="64"/>
      <c r="AUF6" s="64"/>
      <c r="AUG6" s="64"/>
      <c r="AUH6" s="64"/>
      <c r="AUI6" s="64"/>
      <c r="AUJ6" s="64"/>
      <c r="AUK6" s="64"/>
      <c r="AUL6" s="64"/>
      <c r="AUM6" s="64"/>
      <c r="AUN6" s="64"/>
      <c r="AUO6" s="64"/>
      <c r="AUP6" s="64"/>
      <c r="AUQ6" s="64"/>
      <c r="AUR6" s="64"/>
      <c r="AUS6" s="64"/>
      <c r="AUT6" s="64"/>
      <c r="AUU6" s="64"/>
      <c r="AUV6" s="64"/>
      <c r="AUW6" s="64"/>
      <c r="AUX6" s="64"/>
      <c r="AUY6" s="64"/>
      <c r="AUZ6" s="64"/>
      <c r="AVA6" s="64"/>
      <c r="AVB6" s="64"/>
      <c r="AVC6" s="64"/>
      <c r="AVD6" s="64"/>
      <c r="AVE6" s="64"/>
      <c r="AVF6" s="64"/>
      <c r="AVG6" s="64"/>
      <c r="AVH6" s="64"/>
      <c r="AVI6" s="64"/>
      <c r="AVJ6" s="64"/>
      <c r="AVK6" s="64"/>
      <c r="AVL6" s="64"/>
      <c r="AVM6" s="64"/>
      <c r="AVN6" s="64"/>
      <c r="AVO6" s="64"/>
      <c r="AVP6" s="64"/>
      <c r="AVQ6" s="64"/>
      <c r="AVR6" s="64"/>
      <c r="AVS6" s="64"/>
      <c r="AVT6" s="64"/>
      <c r="AVU6" s="64"/>
      <c r="AVV6" s="64"/>
      <c r="AVW6" s="64"/>
      <c r="AVX6" s="64"/>
      <c r="AVY6" s="64"/>
      <c r="AVZ6" s="64"/>
      <c r="AWA6" s="64"/>
      <c r="AWB6" s="64"/>
      <c r="AWC6" s="64"/>
      <c r="AWD6" s="64"/>
      <c r="AWE6" s="64"/>
      <c r="AWF6" s="64"/>
      <c r="AWG6" s="64"/>
      <c r="AWH6" s="64"/>
      <c r="AWI6" s="64"/>
      <c r="AWJ6" s="64"/>
      <c r="AWK6" s="64"/>
      <c r="AWL6" s="64"/>
      <c r="AWM6" s="64"/>
      <c r="AWN6" s="64"/>
      <c r="AWO6" s="64"/>
      <c r="AWP6" s="64"/>
      <c r="AWQ6" s="64"/>
      <c r="AWR6" s="64"/>
      <c r="AWS6" s="64"/>
      <c r="AWT6" s="64"/>
      <c r="AWU6" s="64"/>
      <c r="AWV6" s="64"/>
      <c r="AWW6" s="64"/>
      <c r="AWX6" s="64"/>
      <c r="AWY6" s="64"/>
      <c r="AWZ6" s="64"/>
      <c r="AXA6" s="64"/>
      <c r="AXB6" s="64"/>
      <c r="AXC6" s="64"/>
      <c r="AXD6" s="64"/>
      <c r="AXE6" s="64"/>
      <c r="AXF6" s="64"/>
      <c r="AXG6" s="64"/>
      <c r="AXH6" s="64"/>
      <c r="AXI6" s="64"/>
      <c r="AXJ6" s="64"/>
      <c r="AXK6" s="64"/>
      <c r="AXL6" s="64"/>
      <c r="AXM6" s="64"/>
      <c r="AXN6" s="64"/>
      <c r="AXO6" s="64"/>
      <c r="AXP6" s="64"/>
      <c r="AXQ6" s="64"/>
      <c r="AXR6" s="64"/>
      <c r="AXS6" s="64"/>
      <c r="AXT6" s="64"/>
      <c r="AXU6" s="64"/>
      <c r="AXV6" s="64"/>
      <c r="AXW6" s="64"/>
      <c r="AXX6" s="64"/>
      <c r="AXY6" s="64"/>
      <c r="AXZ6" s="64"/>
      <c r="AYA6" s="64"/>
      <c r="AYB6" s="64"/>
      <c r="AYC6" s="64"/>
      <c r="AYD6" s="64"/>
      <c r="AYE6" s="64"/>
      <c r="AYF6" s="64"/>
      <c r="AYG6" s="64"/>
      <c r="AYH6" s="64"/>
      <c r="AYI6" s="64"/>
      <c r="AYJ6" s="64"/>
      <c r="AYK6" s="64"/>
      <c r="AYL6" s="64"/>
      <c r="AYM6" s="64"/>
      <c r="AYN6" s="64"/>
      <c r="AYO6" s="64"/>
      <c r="AYP6" s="64"/>
      <c r="AYQ6" s="64"/>
      <c r="AYR6" s="64"/>
      <c r="AYS6" s="64"/>
      <c r="AYT6" s="64"/>
      <c r="AYU6" s="64"/>
      <c r="AYV6" s="64"/>
      <c r="AYW6" s="64"/>
      <c r="AYX6" s="64"/>
      <c r="AYY6" s="64"/>
      <c r="AYZ6" s="64"/>
      <c r="AZA6" s="64"/>
      <c r="AZB6" s="64"/>
      <c r="AZC6" s="64"/>
      <c r="AZD6" s="64"/>
      <c r="AZE6" s="64"/>
      <c r="AZF6" s="64"/>
      <c r="AZG6" s="64"/>
      <c r="AZH6" s="64"/>
      <c r="AZI6" s="64"/>
      <c r="AZJ6" s="64"/>
      <c r="AZK6" s="64"/>
      <c r="AZL6" s="64"/>
      <c r="AZM6" s="64"/>
      <c r="AZN6" s="64"/>
      <c r="AZO6" s="64"/>
      <c r="AZP6" s="64"/>
      <c r="AZQ6" s="64"/>
      <c r="AZR6" s="64"/>
      <c r="AZS6" s="64"/>
      <c r="AZT6" s="64"/>
      <c r="AZU6" s="64"/>
      <c r="AZV6" s="64"/>
      <c r="AZW6" s="64"/>
      <c r="AZX6" s="64"/>
      <c r="AZY6" s="64"/>
      <c r="AZZ6" s="64"/>
      <c r="BAA6" s="64"/>
      <c r="BAB6" s="64"/>
      <c r="BAC6" s="64"/>
      <c r="BAD6" s="64"/>
      <c r="BAE6" s="64"/>
      <c r="BAF6" s="64"/>
      <c r="BAG6" s="64"/>
      <c r="BAH6" s="64"/>
      <c r="BAI6" s="64"/>
      <c r="BAJ6" s="64"/>
      <c r="BAK6" s="64"/>
      <c r="BAL6" s="64"/>
      <c r="BAM6" s="64"/>
      <c r="BAN6" s="64"/>
      <c r="BAO6" s="64"/>
      <c r="BAP6" s="64"/>
      <c r="BAQ6" s="64"/>
      <c r="BAR6" s="64"/>
      <c r="BAS6" s="64"/>
      <c r="BAT6" s="64"/>
      <c r="BAU6" s="64"/>
      <c r="BAV6" s="64"/>
      <c r="BAW6" s="64"/>
      <c r="BAX6" s="64"/>
      <c r="BAY6" s="64"/>
      <c r="BAZ6" s="64"/>
      <c r="BBA6" s="64"/>
      <c r="BBB6" s="64"/>
      <c r="BBC6" s="64"/>
      <c r="BBD6" s="64"/>
      <c r="BBE6" s="64"/>
      <c r="BBF6" s="64"/>
      <c r="BBG6" s="64"/>
      <c r="BBH6" s="64"/>
      <c r="BBI6" s="64"/>
      <c r="BBJ6" s="64"/>
      <c r="BBK6" s="64"/>
      <c r="BBL6" s="64"/>
      <c r="BBM6" s="64"/>
      <c r="BBN6" s="64"/>
      <c r="BBO6" s="64"/>
      <c r="BBP6" s="64"/>
      <c r="BBQ6" s="64"/>
      <c r="BBR6" s="64"/>
      <c r="BBS6" s="64"/>
      <c r="BBT6" s="64"/>
      <c r="BBU6" s="64"/>
      <c r="BBV6" s="64"/>
      <c r="BBW6" s="64"/>
      <c r="BBX6" s="64"/>
      <c r="BBY6" s="64"/>
      <c r="BBZ6" s="64"/>
      <c r="BCA6" s="64"/>
      <c r="BCB6" s="64"/>
      <c r="BCC6" s="64"/>
      <c r="BCD6" s="64"/>
      <c r="BCE6" s="64"/>
      <c r="BCF6" s="64"/>
      <c r="BCG6" s="64"/>
      <c r="BCH6" s="64"/>
      <c r="BCI6" s="64"/>
      <c r="BCJ6" s="64"/>
      <c r="BCK6" s="64"/>
      <c r="BCL6" s="64"/>
      <c r="BCM6" s="64"/>
      <c r="BCN6" s="64"/>
      <c r="BCO6" s="64"/>
      <c r="BCP6" s="64"/>
      <c r="BCQ6" s="64"/>
      <c r="BCR6" s="64"/>
      <c r="BCS6" s="64"/>
      <c r="BCT6" s="64"/>
      <c r="BCU6" s="64"/>
      <c r="BCV6" s="64"/>
      <c r="BCW6" s="64"/>
      <c r="BCX6" s="64"/>
      <c r="BCY6" s="64"/>
      <c r="BCZ6" s="64"/>
      <c r="BDA6" s="64"/>
      <c r="BDB6" s="64"/>
      <c r="BDC6" s="64"/>
      <c r="BDD6" s="64"/>
      <c r="BDE6" s="64"/>
      <c r="BDF6" s="64"/>
      <c r="BDG6" s="64"/>
      <c r="BDH6" s="64"/>
      <c r="BDI6" s="64"/>
      <c r="BDJ6" s="64"/>
      <c r="BDK6" s="64"/>
      <c r="BDL6" s="64"/>
      <c r="BDM6" s="64"/>
      <c r="BDN6" s="64"/>
      <c r="BDO6" s="64"/>
      <c r="BDP6" s="64"/>
      <c r="BDQ6" s="64"/>
      <c r="BDR6" s="64"/>
      <c r="BDS6" s="64"/>
      <c r="BDT6" s="64"/>
      <c r="BDU6" s="64"/>
      <c r="BDV6" s="64"/>
      <c r="BDW6" s="64"/>
      <c r="BDX6" s="64"/>
      <c r="BDY6" s="64"/>
      <c r="BDZ6" s="64"/>
      <c r="BEA6" s="64"/>
      <c r="BEB6" s="64"/>
      <c r="BEC6" s="64"/>
      <c r="BED6" s="64"/>
      <c r="BEE6" s="64"/>
      <c r="BEF6" s="64"/>
      <c r="BEG6" s="64"/>
      <c r="BEH6" s="64"/>
      <c r="BEI6" s="64"/>
      <c r="BEJ6" s="64"/>
      <c r="BEK6" s="64"/>
      <c r="BEL6" s="64"/>
      <c r="BEM6" s="64"/>
      <c r="BEN6" s="64"/>
      <c r="BEO6" s="64"/>
      <c r="BEP6" s="64"/>
      <c r="BEQ6" s="64"/>
      <c r="BER6" s="64"/>
      <c r="BES6" s="64"/>
      <c r="BET6" s="64"/>
      <c r="BEU6" s="64"/>
      <c r="BEV6" s="64"/>
      <c r="BEW6" s="64"/>
      <c r="BEX6" s="64"/>
      <c r="BEY6" s="64"/>
      <c r="BEZ6" s="64"/>
      <c r="BFA6" s="64"/>
      <c r="BFB6" s="64"/>
      <c r="BFC6" s="64"/>
      <c r="BFD6" s="64"/>
      <c r="BFE6" s="64"/>
      <c r="BFF6" s="64"/>
      <c r="BFG6" s="64"/>
      <c r="BFH6" s="64"/>
      <c r="BFI6" s="64"/>
      <c r="BFJ6" s="64"/>
      <c r="BFK6" s="64"/>
      <c r="BFL6" s="64"/>
      <c r="BFM6" s="64"/>
      <c r="BFN6" s="64"/>
      <c r="BFO6" s="64"/>
      <c r="BFP6" s="64"/>
      <c r="BFQ6" s="64"/>
      <c r="BFR6" s="64"/>
      <c r="BFS6" s="64"/>
      <c r="BFT6" s="64"/>
      <c r="BFU6" s="64"/>
      <c r="BFV6" s="64"/>
      <c r="BFW6" s="64"/>
      <c r="BFX6" s="64"/>
      <c r="BFY6" s="64"/>
      <c r="BFZ6" s="64"/>
      <c r="BGA6" s="64"/>
      <c r="BGB6" s="64"/>
      <c r="BGC6" s="64"/>
      <c r="BGD6" s="64"/>
      <c r="BGE6" s="64"/>
      <c r="BGF6" s="64"/>
      <c r="BGG6" s="64"/>
      <c r="BGH6" s="64"/>
      <c r="BGI6" s="64"/>
      <c r="BGJ6" s="64"/>
      <c r="BGK6" s="64"/>
      <c r="BGL6" s="64"/>
      <c r="BGM6" s="64"/>
      <c r="BGN6" s="64"/>
      <c r="BGO6" s="64"/>
      <c r="BGP6" s="64"/>
      <c r="BGQ6" s="64"/>
      <c r="BGR6" s="64"/>
      <c r="BGS6" s="64"/>
      <c r="BGT6" s="64"/>
      <c r="BGU6" s="64"/>
      <c r="BGV6" s="64"/>
      <c r="BGW6" s="64"/>
      <c r="BGX6" s="64"/>
      <c r="BGY6" s="64"/>
      <c r="BGZ6" s="64"/>
      <c r="BHA6" s="64"/>
      <c r="BHB6" s="64"/>
      <c r="BHC6" s="64"/>
      <c r="BHD6" s="64"/>
      <c r="BHE6" s="64"/>
      <c r="BHF6" s="64"/>
      <c r="BHG6" s="64"/>
      <c r="BHH6" s="64"/>
      <c r="BHI6" s="64"/>
      <c r="BHJ6" s="64"/>
      <c r="BHK6" s="64"/>
      <c r="BHL6" s="64"/>
      <c r="BHM6" s="64"/>
      <c r="BHN6" s="64"/>
      <c r="BHO6" s="64"/>
      <c r="BHP6" s="64"/>
      <c r="BHQ6" s="64"/>
      <c r="BHR6" s="64"/>
      <c r="BHS6" s="64"/>
      <c r="BHT6" s="64"/>
      <c r="BHU6" s="64"/>
      <c r="BHV6" s="64"/>
      <c r="BHW6" s="64"/>
      <c r="BHX6" s="64"/>
      <c r="BHY6" s="64"/>
      <c r="BHZ6" s="64"/>
      <c r="BIA6" s="64"/>
      <c r="BIB6" s="64"/>
      <c r="BIC6" s="64"/>
      <c r="BID6" s="64"/>
      <c r="BIE6" s="64"/>
      <c r="BIF6" s="64"/>
      <c r="BIG6" s="64"/>
      <c r="BIH6" s="64"/>
      <c r="BII6" s="64"/>
      <c r="BIJ6" s="64"/>
      <c r="BIK6" s="64"/>
      <c r="BIL6" s="64"/>
      <c r="BIM6" s="64"/>
      <c r="BIN6" s="64"/>
      <c r="BIO6" s="64"/>
      <c r="BIP6" s="64"/>
      <c r="BIQ6" s="64"/>
      <c r="BIR6" s="64"/>
      <c r="BIS6" s="64"/>
      <c r="BIT6" s="64"/>
      <c r="BIU6" s="64"/>
      <c r="BIV6" s="64"/>
      <c r="BIW6" s="64"/>
      <c r="BIX6" s="64"/>
      <c r="BIY6" s="64"/>
      <c r="BIZ6" s="64"/>
      <c r="BJA6" s="64"/>
      <c r="BJB6" s="64"/>
      <c r="BJC6" s="64"/>
      <c r="BJD6" s="64"/>
      <c r="BJE6" s="64"/>
      <c r="BJF6" s="64"/>
      <c r="BJG6" s="64"/>
      <c r="BJH6" s="64"/>
      <c r="BJI6" s="64"/>
      <c r="BJJ6" s="64"/>
      <c r="BJK6" s="64"/>
      <c r="BJL6" s="64"/>
      <c r="BJM6" s="64"/>
      <c r="BJN6" s="64"/>
      <c r="BJO6" s="64"/>
      <c r="BJP6" s="64"/>
      <c r="BJQ6" s="64"/>
      <c r="BJR6" s="64"/>
      <c r="BJS6" s="64"/>
      <c r="BJT6" s="64"/>
      <c r="BJU6" s="64"/>
      <c r="BJV6" s="64"/>
      <c r="BJW6" s="64"/>
      <c r="BJX6" s="64"/>
      <c r="BJY6" s="64"/>
      <c r="BJZ6" s="64"/>
      <c r="BKA6" s="64"/>
      <c r="BKB6" s="64"/>
      <c r="BKC6" s="64"/>
      <c r="BKD6" s="64"/>
      <c r="BKE6" s="64"/>
      <c r="BKF6" s="64"/>
      <c r="BKG6" s="64"/>
      <c r="BKH6" s="64"/>
      <c r="BKI6" s="64"/>
      <c r="BKJ6" s="64"/>
      <c r="BKK6" s="64"/>
      <c r="BKL6" s="64"/>
      <c r="BKM6" s="64"/>
      <c r="BKN6" s="64"/>
      <c r="BKO6" s="64"/>
      <c r="BKP6" s="64"/>
      <c r="BKQ6" s="64"/>
      <c r="BKR6" s="64"/>
      <c r="BKS6" s="64"/>
      <c r="BKT6" s="64"/>
      <c r="BKU6" s="64"/>
      <c r="BKV6" s="64"/>
      <c r="BKW6" s="64"/>
      <c r="BKX6" s="64"/>
      <c r="BKY6" s="64"/>
      <c r="BKZ6" s="64"/>
      <c r="BLA6" s="64"/>
      <c r="BLB6" s="64"/>
      <c r="BLC6" s="64"/>
      <c r="BLD6" s="64"/>
      <c r="BLE6" s="64"/>
      <c r="BLF6" s="64"/>
      <c r="BLG6" s="64"/>
      <c r="BLH6" s="64"/>
      <c r="BLI6" s="64"/>
      <c r="BLJ6" s="64"/>
      <c r="BLK6" s="64"/>
      <c r="BLL6" s="64"/>
      <c r="BLM6" s="64"/>
      <c r="BLN6" s="64"/>
      <c r="BLO6" s="64"/>
      <c r="BLP6" s="64"/>
      <c r="BLQ6" s="64"/>
      <c r="BLR6" s="64"/>
      <c r="BLS6" s="64"/>
      <c r="BLT6" s="64"/>
      <c r="BLU6" s="64"/>
      <c r="BLV6" s="64"/>
      <c r="BLW6" s="64"/>
      <c r="BLX6" s="64"/>
      <c r="BLY6" s="64"/>
      <c r="BLZ6" s="64"/>
      <c r="BMA6" s="64"/>
      <c r="BMB6" s="64"/>
      <c r="BMC6" s="64"/>
      <c r="BMD6" s="64"/>
      <c r="BME6" s="64"/>
      <c r="BMF6" s="64"/>
      <c r="BMG6" s="64"/>
      <c r="BMH6" s="64"/>
      <c r="BMI6" s="64"/>
      <c r="BMJ6" s="64"/>
      <c r="BMK6" s="64"/>
      <c r="BML6" s="64"/>
      <c r="BMM6" s="64"/>
      <c r="BMN6" s="64"/>
      <c r="BMO6" s="64"/>
      <c r="BMP6" s="64"/>
      <c r="BMQ6" s="64"/>
      <c r="BMR6" s="64"/>
      <c r="BMS6" s="64"/>
      <c r="BMT6" s="64"/>
      <c r="BMU6" s="64"/>
      <c r="BMV6" s="64"/>
      <c r="BMW6" s="64"/>
      <c r="BMX6" s="64"/>
      <c r="BMY6" s="64"/>
      <c r="BMZ6" s="64"/>
      <c r="BNA6" s="64"/>
      <c r="BNB6" s="64"/>
      <c r="BNC6" s="64"/>
      <c r="BND6" s="64"/>
      <c r="BNE6" s="64"/>
      <c r="BNF6" s="64"/>
      <c r="BNG6" s="64"/>
      <c r="BNH6" s="64"/>
      <c r="BNI6" s="64"/>
      <c r="BNJ6" s="64"/>
      <c r="BNK6" s="64"/>
      <c r="BNL6" s="64"/>
      <c r="BNM6" s="64"/>
      <c r="BNN6" s="64"/>
      <c r="BNO6" s="64"/>
      <c r="BNP6" s="64"/>
      <c r="BNQ6" s="64"/>
      <c r="BNR6" s="64"/>
      <c r="BNS6" s="64"/>
      <c r="BNT6" s="64"/>
      <c r="BNU6" s="64"/>
      <c r="BNV6" s="64"/>
      <c r="BNW6" s="64"/>
      <c r="BNX6" s="64"/>
      <c r="BNY6" s="64"/>
      <c r="BNZ6" s="64"/>
      <c r="BOA6" s="64"/>
      <c r="BOB6" s="64"/>
      <c r="BOC6" s="64"/>
      <c r="BOD6" s="64"/>
      <c r="BOE6" s="64"/>
      <c r="BOF6" s="64"/>
      <c r="BOG6" s="64"/>
      <c r="BOH6" s="64"/>
      <c r="BOI6" s="64"/>
      <c r="BOJ6" s="64"/>
      <c r="BOK6" s="64"/>
      <c r="BOL6" s="64"/>
      <c r="BOM6" s="64"/>
      <c r="BON6" s="64"/>
      <c r="BOO6" s="64"/>
      <c r="BOP6" s="64"/>
      <c r="BOQ6" s="64"/>
      <c r="BOR6" s="64"/>
      <c r="BOS6" s="64"/>
      <c r="BOT6" s="64"/>
      <c r="BOU6" s="64"/>
      <c r="BOV6" s="64"/>
      <c r="BOW6" s="64"/>
      <c r="BOX6" s="64"/>
      <c r="BOY6" s="64"/>
      <c r="BOZ6" s="64"/>
      <c r="BPA6" s="64"/>
      <c r="BPB6" s="64"/>
      <c r="BPC6" s="64"/>
      <c r="BPD6" s="64"/>
      <c r="BPE6" s="64"/>
      <c r="BPF6" s="64"/>
      <c r="BPG6" s="64"/>
      <c r="BPH6" s="64"/>
      <c r="BPI6" s="64"/>
      <c r="BPJ6" s="64"/>
      <c r="BPK6" s="64"/>
      <c r="BPL6" s="64"/>
      <c r="BPM6" s="64"/>
      <c r="BPN6" s="64"/>
      <c r="BPO6" s="64"/>
      <c r="BPP6" s="64"/>
      <c r="BPQ6" s="64"/>
      <c r="BPR6" s="64"/>
      <c r="BPS6" s="64"/>
      <c r="BPT6" s="64"/>
      <c r="BPU6" s="64"/>
      <c r="BPV6" s="64"/>
      <c r="BPW6" s="64"/>
      <c r="BPX6" s="64"/>
      <c r="BPY6" s="64"/>
      <c r="BPZ6" s="64"/>
      <c r="BQA6" s="64"/>
      <c r="BQB6" s="64"/>
      <c r="BQC6" s="64"/>
      <c r="BQD6" s="64"/>
      <c r="BQE6" s="64"/>
      <c r="BQF6" s="64"/>
      <c r="BQG6" s="64"/>
      <c r="BQH6" s="64"/>
      <c r="BQI6" s="64"/>
      <c r="BQJ6" s="64"/>
      <c r="BQK6" s="64"/>
      <c r="BQL6" s="64"/>
      <c r="BQM6" s="64"/>
      <c r="BQN6" s="64"/>
      <c r="BQO6" s="64"/>
      <c r="BQP6" s="64"/>
      <c r="BQQ6" s="64"/>
      <c r="BQR6" s="64"/>
      <c r="BQS6" s="64"/>
      <c r="BQT6" s="64"/>
      <c r="BQU6" s="64"/>
      <c r="BQV6" s="64"/>
      <c r="BQW6" s="64"/>
      <c r="BQX6" s="64"/>
      <c r="BQY6" s="64"/>
      <c r="BQZ6" s="64"/>
      <c r="BRA6" s="64"/>
      <c r="BRB6" s="64"/>
      <c r="BRC6" s="64"/>
      <c r="BRD6" s="64"/>
      <c r="BRE6" s="64"/>
      <c r="BRF6" s="64"/>
      <c r="BRG6" s="64"/>
      <c r="BRH6" s="64"/>
      <c r="BRI6" s="64"/>
      <c r="BRJ6" s="64"/>
      <c r="BRK6" s="64"/>
      <c r="BRL6" s="64"/>
      <c r="BRM6" s="64"/>
      <c r="BRN6" s="64"/>
      <c r="BRO6" s="64"/>
      <c r="BRP6" s="64"/>
      <c r="BRQ6" s="64"/>
      <c r="BRR6" s="64"/>
      <c r="BRS6" s="64"/>
      <c r="BRT6" s="64"/>
      <c r="BRU6" s="64"/>
      <c r="BRV6" s="64"/>
      <c r="BRW6" s="64"/>
      <c r="BRX6" s="64"/>
      <c r="BRY6" s="64"/>
      <c r="BRZ6" s="64"/>
      <c r="BSA6" s="64"/>
      <c r="BSB6" s="64"/>
      <c r="BSC6" s="64"/>
      <c r="BSD6" s="64"/>
      <c r="BSE6" s="64"/>
      <c r="BSF6" s="64"/>
      <c r="BSG6" s="64"/>
      <c r="BSH6" s="64"/>
      <c r="BSI6" s="64"/>
      <c r="BSJ6" s="64"/>
      <c r="BSK6" s="64"/>
      <c r="BSL6" s="64"/>
      <c r="BSM6" s="64"/>
      <c r="BSN6" s="64"/>
      <c r="BSO6" s="64"/>
      <c r="BSP6" s="64"/>
      <c r="BSQ6" s="64"/>
      <c r="BSR6" s="64"/>
      <c r="BSS6" s="64"/>
      <c r="BST6" s="64"/>
      <c r="BSU6" s="64"/>
      <c r="BSV6" s="64"/>
      <c r="BSW6" s="64"/>
      <c r="BSX6" s="64"/>
      <c r="BSY6" s="64"/>
      <c r="BSZ6" s="64"/>
      <c r="BTA6" s="64"/>
      <c r="BTB6" s="64"/>
      <c r="BTC6" s="64"/>
      <c r="BTD6" s="64"/>
      <c r="BTE6" s="64"/>
      <c r="BTF6" s="64"/>
      <c r="BTG6" s="64"/>
      <c r="BTH6" s="64"/>
      <c r="BTI6" s="64"/>
      <c r="BTJ6" s="64"/>
      <c r="BTK6" s="64"/>
      <c r="BTL6" s="64"/>
      <c r="BTM6" s="64"/>
      <c r="BTN6" s="64"/>
      <c r="BTO6" s="64"/>
      <c r="BTP6" s="64"/>
      <c r="BTQ6" s="64"/>
      <c r="BTR6" s="64"/>
      <c r="BTS6" s="64"/>
      <c r="BTT6" s="64"/>
      <c r="BTU6" s="64"/>
      <c r="BTV6" s="64"/>
      <c r="BTW6" s="64"/>
      <c r="BTX6" s="64"/>
      <c r="BTY6" s="64"/>
      <c r="BTZ6" s="64"/>
      <c r="BUA6" s="64"/>
      <c r="BUB6" s="64"/>
      <c r="BUC6" s="64"/>
      <c r="BUD6" s="64"/>
      <c r="BUE6" s="64"/>
      <c r="BUF6" s="64"/>
      <c r="BUG6" s="64"/>
      <c r="BUH6" s="64"/>
      <c r="BUI6" s="64"/>
      <c r="BUJ6" s="64"/>
      <c r="BUK6" s="64"/>
      <c r="BUL6" s="64"/>
      <c r="BUM6" s="64"/>
      <c r="BUN6" s="64"/>
      <c r="BUO6" s="64"/>
      <c r="BUP6" s="64"/>
      <c r="BUQ6" s="64"/>
      <c r="BUR6" s="64"/>
      <c r="BUS6" s="64"/>
      <c r="BUT6" s="64"/>
      <c r="BUU6" s="64"/>
      <c r="BUV6" s="64"/>
      <c r="BUW6" s="64"/>
      <c r="BUX6" s="64"/>
      <c r="BUY6" s="64"/>
      <c r="BUZ6" s="64"/>
      <c r="BVA6" s="64"/>
      <c r="BVB6" s="64"/>
      <c r="BVC6" s="64"/>
      <c r="BVD6" s="64"/>
      <c r="BVE6" s="64"/>
      <c r="BVF6" s="64"/>
      <c r="BVG6" s="64"/>
      <c r="BVH6" s="64"/>
      <c r="BVI6" s="64"/>
      <c r="BVJ6" s="64"/>
      <c r="BVK6" s="64"/>
      <c r="BVL6" s="64"/>
      <c r="BVM6" s="64"/>
      <c r="BVN6" s="64"/>
      <c r="BVO6" s="64"/>
      <c r="BVP6" s="64"/>
      <c r="BVQ6" s="64"/>
      <c r="BVR6" s="64"/>
      <c r="BVS6" s="64"/>
      <c r="BVT6" s="64"/>
      <c r="BVU6" s="64"/>
      <c r="BVV6" s="64"/>
      <c r="BVW6" s="64"/>
      <c r="BVX6" s="64"/>
      <c r="BVY6" s="64"/>
      <c r="BVZ6" s="64"/>
      <c r="BWA6" s="64"/>
      <c r="BWB6" s="64"/>
      <c r="BWC6" s="64"/>
      <c r="BWD6" s="64"/>
      <c r="BWE6" s="64"/>
      <c r="BWF6" s="64"/>
      <c r="BWG6" s="64"/>
      <c r="BWH6" s="64"/>
      <c r="BWI6" s="64"/>
      <c r="BWJ6" s="64"/>
      <c r="BWK6" s="64"/>
      <c r="BWL6" s="64"/>
      <c r="BWM6" s="64"/>
      <c r="BWN6" s="64"/>
      <c r="BWO6" s="64"/>
      <c r="BWP6" s="64"/>
      <c r="BWQ6" s="64"/>
      <c r="BWR6" s="64"/>
      <c r="BWS6" s="64"/>
      <c r="BWT6" s="64"/>
      <c r="BWU6" s="64"/>
      <c r="BWV6" s="64"/>
      <c r="BWW6" s="64"/>
      <c r="BWX6" s="64"/>
      <c r="BWY6" s="64"/>
      <c r="BWZ6" s="64"/>
      <c r="BXA6" s="64"/>
      <c r="BXB6" s="64"/>
      <c r="BXC6" s="64"/>
      <c r="BXD6" s="64"/>
      <c r="BXE6" s="64"/>
      <c r="BXF6" s="64"/>
      <c r="BXG6" s="64"/>
      <c r="BXH6" s="64"/>
      <c r="BXI6" s="64"/>
      <c r="BXJ6" s="64"/>
      <c r="BXK6" s="64"/>
      <c r="BXL6" s="64"/>
      <c r="BXM6" s="64"/>
      <c r="BXN6" s="64"/>
      <c r="BXO6" s="64"/>
      <c r="BXP6" s="64"/>
      <c r="BXQ6" s="64"/>
      <c r="BXR6" s="64"/>
      <c r="BXS6" s="64"/>
      <c r="BXT6" s="64"/>
      <c r="BXU6" s="64"/>
      <c r="BXV6" s="64"/>
      <c r="BXW6" s="64"/>
      <c r="BXX6" s="64"/>
      <c r="BXY6" s="64"/>
      <c r="BXZ6" s="64"/>
      <c r="BYA6" s="64"/>
      <c r="BYB6" s="64"/>
      <c r="BYC6" s="64"/>
      <c r="BYD6" s="64"/>
      <c r="BYE6" s="64"/>
      <c r="BYF6" s="64"/>
      <c r="BYG6" s="64"/>
      <c r="BYH6" s="64"/>
      <c r="BYI6" s="64"/>
      <c r="BYJ6" s="64"/>
      <c r="BYK6" s="64"/>
      <c r="BYL6" s="64"/>
      <c r="BYM6" s="64"/>
      <c r="BYN6" s="64"/>
      <c r="BYO6" s="64"/>
      <c r="BYP6" s="64"/>
      <c r="BYQ6" s="64"/>
      <c r="BYR6" s="64"/>
      <c r="BYS6" s="64"/>
      <c r="BYT6" s="64"/>
      <c r="BYU6" s="64"/>
      <c r="BYV6" s="64"/>
      <c r="BYW6" s="64"/>
      <c r="BYX6" s="64"/>
      <c r="BYY6" s="64"/>
      <c r="BYZ6" s="64"/>
      <c r="BZA6" s="64"/>
      <c r="BZB6" s="64"/>
      <c r="BZC6" s="64"/>
      <c r="BZD6" s="64"/>
      <c r="BZE6" s="64"/>
      <c r="BZF6" s="64"/>
      <c r="BZG6" s="64"/>
      <c r="BZH6" s="64"/>
      <c r="BZI6" s="64"/>
      <c r="BZJ6" s="64"/>
      <c r="BZK6" s="64"/>
      <c r="BZL6" s="64"/>
      <c r="BZM6" s="64"/>
      <c r="BZN6" s="64"/>
      <c r="BZO6" s="64"/>
      <c r="BZP6" s="64"/>
      <c r="BZQ6" s="64"/>
      <c r="BZR6" s="64"/>
      <c r="BZS6" s="64"/>
      <c r="BZT6" s="64"/>
      <c r="BZU6" s="64"/>
      <c r="BZV6" s="64"/>
      <c r="BZW6" s="64"/>
      <c r="BZX6" s="64"/>
      <c r="BZY6" s="64"/>
      <c r="BZZ6" s="64"/>
      <c r="CAA6" s="64"/>
      <c r="CAB6" s="64"/>
      <c r="CAC6" s="64"/>
      <c r="CAD6" s="64"/>
      <c r="CAE6" s="64"/>
      <c r="CAF6" s="64"/>
      <c r="CAG6" s="64"/>
      <c r="CAH6" s="64"/>
      <c r="CAI6" s="64"/>
      <c r="CAJ6" s="64"/>
      <c r="CAK6" s="64"/>
      <c r="CAL6" s="64"/>
      <c r="CAM6" s="64"/>
      <c r="CAN6" s="64"/>
      <c r="CAO6" s="64"/>
      <c r="CAP6" s="64"/>
      <c r="CAQ6" s="64"/>
      <c r="CAR6" s="64"/>
      <c r="CAS6" s="64"/>
      <c r="CAT6" s="64"/>
      <c r="CAU6" s="64"/>
      <c r="CAV6" s="64"/>
      <c r="CAW6" s="64"/>
      <c r="CAX6" s="64"/>
      <c r="CAY6" s="64"/>
      <c r="CAZ6" s="64"/>
      <c r="CBA6" s="64"/>
      <c r="CBB6" s="64"/>
      <c r="CBC6" s="64"/>
      <c r="CBD6" s="64"/>
      <c r="CBE6" s="64"/>
      <c r="CBF6" s="64"/>
      <c r="CBG6" s="64"/>
      <c r="CBH6" s="64"/>
      <c r="CBI6" s="64"/>
      <c r="CBJ6" s="64"/>
      <c r="CBK6" s="64"/>
      <c r="CBL6" s="64"/>
      <c r="CBM6" s="64"/>
      <c r="CBN6" s="64"/>
      <c r="CBO6" s="64"/>
      <c r="CBP6" s="64"/>
      <c r="CBQ6" s="64"/>
      <c r="CBR6" s="64"/>
      <c r="CBS6" s="64"/>
      <c r="CBT6" s="64"/>
      <c r="CBU6" s="64"/>
      <c r="CBV6" s="64"/>
      <c r="CBW6" s="64"/>
      <c r="CBX6" s="64"/>
      <c r="CBY6" s="64"/>
      <c r="CBZ6" s="64"/>
      <c r="CCA6" s="64"/>
      <c r="CCB6" s="64"/>
      <c r="CCC6" s="64"/>
      <c r="CCD6" s="64"/>
      <c r="CCE6" s="64"/>
      <c r="CCF6" s="64"/>
      <c r="CCG6" s="64"/>
      <c r="CCH6" s="64"/>
      <c r="CCI6" s="64"/>
      <c r="CCJ6" s="64"/>
      <c r="CCK6" s="64"/>
      <c r="CCL6" s="64"/>
      <c r="CCM6" s="64"/>
      <c r="CCN6" s="64"/>
      <c r="CCO6" s="64"/>
      <c r="CCP6" s="64"/>
      <c r="CCQ6" s="64"/>
      <c r="CCR6" s="64"/>
      <c r="CCS6" s="64"/>
      <c r="CCT6" s="64"/>
      <c r="CCU6" s="64"/>
      <c r="CCV6" s="64"/>
      <c r="CCW6" s="64"/>
      <c r="CCX6" s="64"/>
      <c r="CCY6" s="64"/>
      <c r="CCZ6" s="64"/>
      <c r="CDA6" s="64"/>
      <c r="CDB6" s="64"/>
      <c r="CDC6" s="64"/>
      <c r="CDD6" s="64"/>
      <c r="CDE6" s="64"/>
      <c r="CDF6" s="64"/>
      <c r="CDG6" s="64"/>
      <c r="CDH6" s="64"/>
      <c r="CDI6" s="64"/>
      <c r="CDJ6" s="64"/>
      <c r="CDK6" s="64"/>
      <c r="CDL6" s="64"/>
      <c r="CDM6" s="64"/>
      <c r="CDN6" s="64"/>
      <c r="CDO6" s="64"/>
      <c r="CDP6" s="64"/>
      <c r="CDQ6" s="64"/>
      <c r="CDR6" s="64"/>
      <c r="CDS6" s="64"/>
      <c r="CDT6" s="64"/>
      <c r="CDU6" s="64"/>
      <c r="CDV6" s="64"/>
      <c r="CDW6" s="64"/>
      <c r="CDX6" s="64"/>
      <c r="CDY6" s="64"/>
      <c r="CDZ6" s="64"/>
      <c r="CEA6" s="64"/>
      <c r="CEB6" s="64"/>
      <c r="CEC6" s="64"/>
      <c r="CED6" s="64"/>
      <c r="CEE6" s="64"/>
      <c r="CEF6" s="64"/>
      <c r="CEG6" s="64"/>
      <c r="CEH6" s="64"/>
      <c r="CEI6" s="64"/>
      <c r="CEJ6" s="64"/>
      <c r="CEK6" s="64"/>
      <c r="CEL6" s="64"/>
      <c r="CEM6" s="64"/>
      <c r="CEN6" s="64"/>
      <c r="CEO6" s="64"/>
      <c r="CEP6" s="64"/>
      <c r="CEQ6" s="64"/>
      <c r="CER6" s="64"/>
      <c r="CES6" s="64"/>
      <c r="CET6" s="64"/>
      <c r="CEU6" s="64"/>
      <c r="CEV6" s="64"/>
      <c r="CEW6" s="64"/>
      <c r="CEX6" s="64"/>
      <c r="CEY6" s="64"/>
      <c r="CEZ6" s="64"/>
      <c r="CFA6" s="64"/>
      <c r="CFB6" s="64"/>
      <c r="CFC6" s="64"/>
      <c r="CFD6" s="64"/>
      <c r="CFE6" s="64"/>
      <c r="CFF6" s="64"/>
      <c r="CFG6" s="64"/>
      <c r="CFH6" s="64"/>
      <c r="CFI6" s="64"/>
      <c r="CFJ6" s="64"/>
      <c r="CFK6" s="64"/>
      <c r="CFL6" s="64"/>
      <c r="CFM6" s="64"/>
      <c r="CFN6" s="64"/>
      <c r="CFO6" s="64"/>
      <c r="CFP6" s="64"/>
      <c r="CFQ6" s="64"/>
      <c r="CFR6" s="64"/>
      <c r="CFS6" s="64"/>
      <c r="CFT6" s="64"/>
      <c r="CFU6" s="64"/>
      <c r="CFV6" s="64"/>
      <c r="CFW6" s="64"/>
      <c r="CFX6" s="64"/>
      <c r="CFY6" s="64"/>
      <c r="CFZ6" s="64"/>
      <c r="CGA6" s="64"/>
      <c r="CGB6" s="64"/>
      <c r="CGC6" s="64"/>
      <c r="CGD6" s="64"/>
      <c r="CGE6" s="64"/>
      <c r="CGF6" s="64"/>
      <c r="CGG6" s="64"/>
      <c r="CGH6" s="64"/>
      <c r="CGI6" s="64"/>
      <c r="CGJ6" s="64"/>
      <c r="CGK6" s="64"/>
      <c r="CGL6" s="64"/>
      <c r="CGM6" s="64"/>
      <c r="CGN6" s="64"/>
      <c r="CGO6" s="64"/>
      <c r="CGP6" s="64"/>
      <c r="CGQ6" s="64"/>
      <c r="CGR6" s="64"/>
      <c r="CGS6" s="64"/>
      <c r="CGT6" s="64"/>
      <c r="CGU6" s="64"/>
      <c r="CGV6" s="64"/>
      <c r="CGW6" s="64"/>
      <c r="CGX6" s="64"/>
      <c r="CGY6" s="64"/>
      <c r="CGZ6" s="64"/>
      <c r="CHA6" s="64"/>
      <c r="CHB6" s="64"/>
      <c r="CHC6" s="64"/>
      <c r="CHD6" s="64"/>
      <c r="CHE6" s="64"/>
      <c r="CHF6" s="64"/>
      <c r="CHG6" s="64"/>
      <c r="CHH6" s="64"/>
      <c r="CHI6" s="64"/>
      <c r="CHJ6" s="64"/>
      <c r="CHK6" s="64"/>
      <c r="CHL6" s="64"/>
      <c r="CHM6" s="64"/>
      <c r="CHN6" s="64"/>
      <c r="CHO6" s="64"/>
      <c r="CHP6" s="64"/>
      <c r="CHQ6" s="64"/>
      <c r="CHR6" s="64"/>
      <c r="CHS6" s="64"/>
      <c r="CHT6" s="64"/>
      <c r="CHU6" s="64"/>
      <c r="CHV6" s="64"/>
      <c r="CHW6" s="64"/>
      <c r="CHX6" s="64"/>
      <c r="CHY6" s="64"/>
      <c r="CHZ6" s="64"/>
      <c r="CIA6" s="64"/>
      <c r="CIB6" s="64"/>
      <c r="CIC6" s="64"/>
      <c r="CID6" s="64"/>
      <c r="CIE6" s="64"/>
      <c r="CIF6" s="64"/>
      <c r="CIG6" s="64"/>
      <c r="CIH6" s="64"/>
      <c r="CII6" s="64"/>
      <c r="CIJ6" s="64"/>
      <c r="CIK6" s="64"/>
      <c r="CIL6" s="64"/>
      <c r="CIM6" s="64"/>
      <c r="CIN6" s="64"/>
      <c r="CIO6" s="64"/>
      <c r="CIP6" s="64"/>
      <c r="CIQ6" s="64"/>
      <c r="CIR6" s="64"/>
      <c r="CIS6" s="64"/>
      <c r="CIT6" s="64"/>
      <c r="CIU6" s="64"/>
      <c r="CIV6" s="64"/>
      <c r="CIW6" s="64"/>
      <c r="CIX6" s="64"/>
      <c r="CIY6" s="64"/>
      <c r="CIZ6" s="64"/>
      <c r="CJA6" s="64"/>
      <c r="CJB6" s="64"/>
      <c r="CJC6" s="64"/>
      <c r="CJD6" s="64"/>
      <c r="CJE6" s="64"/>
      <c r="CJF6" s="64"/>
      <c r="CJG6" s="64"/>
      <c r="CJH6" s="64"/>
      <c r="CJI6" s="64"/>
      <c r="CJJ6" s="64"/>
      <c r="CJK6" s="64"/>
      <c r="CJL6" s="64"/>
      <c r="CJM6" s="64"/>
      <c r="CJN6" s="64"/>
      <c r="CJO6" s="64"/>
      <c r="CJP6" s="64"/>
      <c r="CJQ6" s="64"/>
      <c r="CJR6" s="64"/>
      <c r="CJS6" s="64"/>
      <c r="CJT6" s="64"/>
      <c r="CJU6" s="64"/>
      <c r="CJV6" s="64"/>
      <c r="CJW6" s="64"/>
      <c r="CJX6" s="64"/>
      <c r="CJY6" s="64"/>
      <c r="CJZ6" s="64"/>
      <c r="CKA6" s="64"/>
      <c r="CKB6" s="64"/>
      <c r="CKC6" s="64"/>
      <c r="CKD6" s="64"/>
      <c r="CKE6" s="64"/>
      <c r="CKF6" s="64"/>
      <c r="CKG6" s="64"/>
      <c r="CKH6" s="64"/>
      <c r="CKI6" s="64"/>
      <c r="CKJ6" s="64"/>
      <c r="CKK6" s="64"/>
      <c r="CKL6" s="64"/>
      <c r="CKM6" s="64"/>
      <c r="CKN6" s="64"/>
      <c r="CKO6" s="64"/>
      <c r="CKP6" s="64"/>
      <c r="CKQ6" s="64"/>
      <c r="CKR6" s="64"/>
      <c r="CKS6" s="64"/>
      <c r="CKT6" s="64"/>
      <c r="CKU6" s="64"/>
      <c r="CKV6" s="64"/>
      <c r="CKW6" s="64"/>
      <c r="CKX6" s="64"/>
      <c r="CKY6" s="64"/>
      <c r="CKZ6" s="64"/>
      <c r="CLA6" s="64"/>
      <c r="CLB6" s="64"/>
      <c r="CLC6" s="64"/>
      <c r="CLD6" s="64"/>
      <c r="CLE6" s="64"/>
      <c r="CLF6" s="64"/>
      <c r="CLG6" s="64"/>
      <c r="CLH6" s="64"/>
      <c r="CLI6" s="64"/>
      <c r="CLJ6" s="64"/>
      <c r="CLK6" s="64"/>
      <c r="CLL6" s="64"/>
      <c r="CLM6" s="64"/>
      <c r="CLN6" s="64"/>
      <c r="CLO6" s="64"/>
      <c r="CLP6" s="64"/>
      <c r="CLQ6" s="64"/>
      <c r="CLR6" s="64"/>
      <c r="CLS6" s="64"/>
      <c r="CLT6" s="64"/>
      <c r="CLU6" s="64"/>
      <c r="CLV6" s="64"/>
      <c r="CLW6" s="64"/>
      <c r="CLX6" s="64"/>
      <c r="CLY6" s="64"/>
      <c r="CLZ6" s="64"/>
      <c r="CMA6" s="64"/>
      <c r="CMB6" s="64"/>
      <c r="CMC6" s="64"/>
      <c r="CMD6" s="64"/>
      <c r="CME6" s="64"/>
      <c r="CMF6" s="64"/>
      <c r="CMG6" s="64"/>
      <c r="CMH6" s="64"/>
      <c r="CMI6" s="64"/>
      <c r="CMJ6" s="64"/>
      <c r="CMK6" s="64"/>
      <c r="CML6" s="64"/>
      <c r="CMM6" s="64"/>
      <c r="CMN6" s="64"/>
      <c r="CMO6" s="64"/>
      <c r="CMP6" s="64"/>
      <c r="CMQ6" s="64"/>
      <c r="CMR6" s="64"/>
      <c r="CMS6" s="64"/>
      <c r="CMT6" s="64"/>
      <c r="CMU6" s="64"/>
      <c r="CMV6" s="64"/>
      <c r="CMW6" s="64"/>
      <c r="CMX6" s="64"/>
      <c r="CMY6" s="64"/>
      <c r="CMZ6" s="64"/>
      <c r="CNA6" s="64"/>
      <c r="CNB6" s="64"/>
      <c r="CNC6" s="64"/>
      <c r="CND6" s="64"/>
      <c r="CNE6" s="64"/>
      <c r="CNF6" s="64"/>
      <c r="CNG6" s="64"/>
      <c r="CNH6" s="64"/>
      <c r="CNI6" s="64"/>
      <c r="CNJ6" s="64"/>
      <c r="CNK6" s="64"/>
      <c r="CNL6" s="64"/>
      <c r="CNM6" s="64"/>
      <c r="CNN6" s="64"/>
      <c r="CNO6" s="64"/>
      <c r="CNP6" s="64"/>
      <c r="CNQ6" s="64"/>
      <c r="CNR6" s="64"/>
      <c r="CNS6" s="64"/>
      <c r="CNT6" s="64"/>
      <c r="CNU6" s="64"/>
      <c r="CNV6" s="64"/>
      <c r="CNW6" s="64"/>
      <c r="CNX6" s="64"/>
      <c r="CNY6" s="64"/>
      <c r="CNZ6" s="64"/>
      <c r="COA6" s="64"/>
      <c r="COB6" s="64"/>
      <c r="COC6" s="64"/>
      <c r="COD6" s="64"/>
      <c r="COE6" s="64"/>
      <c r="COF6" s="64"/>
      <c r="COG6" s="64"/>
      <c r="COH6" s="64"/>
      <c r="COI6" s="64"/>
      <c r="COJ6" s="64"/>
      <c r="COK6" s="64"/>
      <c r="COL6" s="64"/>
      <c r="COM6" s="64"/>
      <c r="CON6" s="64"/>
      <c r="COO6" s="64"/>
      <c r="COP6" s="64"/>
      <c r="COQ6" s="64"/>
      <c r="COR6" s="64"/>
      <c r="COS6" s="64"/>
      <c r="COT6" s="64"/>
      <c r="COU6" s="64"/>
      <c r="COV6" s="64"/>
      <c r="COW6" s="64"/>
      <c r="COX6" s="64"/>
      <c r="COY6" s="64"/>
      <c r="COZ6" s="64"/>
      <c r="CPA6" s="64"/>
      <c r="CPB6" s="64"/>
      <c r="CPC6" s="64"/>
      <c r="CPD6" s="64"/>
      <c r="CPE6" s="64"/>
      <c r="CPF6" s="64"/>
      <c r="CPG6" s="64"/>
      <c r="CPH6" s="64"/>
      <c r="CPI6" s="64"/>
      <c r="CPJ6" s="64"/>
      <c r="CPK6" s="64"/>
      <c r="CPL6" s="64"/>
      <c r="CPM6" s="64"/>
      <c r="CPN6" s="64"/>
      <c r="CPO6" s="64"/>
      <c r="CPP6" s="64"/>
      <c r="CPQ6" s="64"/>
      <c r="CPR6" s="64"/>
      <c r="CPS6" s="64"/>
      <c r="CPT6" s="64"/>
      <c r="CPU6" s="64"/>
      <c r="CPV6" s="64"/>
      <c r="CPW6" s="64"/>
      <c r="CPX6" s="64"/>
      <c r="CPY6" s="64"/>
      <c r="CPZ6" s="64"/>
      <c r="CQA6" s="64"/>
      <c r="CQB6" s="64"/>
      <c r="CQC6" s="64"/>
      <c r="CQD6" s="64"/>
      <c r="CQE6" s="64"/>
      <c r="CQF6" s="64"/>
      <c r="CQG6" s="64"/>
      <c r="CQH6" s="64"/>
      <c r="CQI6" s="64"/>
      <c r="CQJ6" s="64"/>
      <c r="CQK6" s="64"/>
      <c r="CQL6" s="64"/>
      <c r="CQM6" s="64"/>
      <c r="CQN6" s="64"/>
      <c r="CQO6" s="64"/>
      <c r="CQP6" s="64"/>
      <c r="CQQ6" s="64"/>
      <c r="CQR6" s="64"/>
      <c r="CQS6" s="64"/>
      <c r="CQT6" s="64"/>
      <c r="CQU6" s="64"/>
      <c r="CQV6" s="64"/>
      <c r="CQW6" s="64"/>
      <c r="CQX6" s="64"/>
      <c r="CQY6" s="64"/>
      <c r="CQZ6" s="64"/>
      <c r="CRA6" s="64"/>
      <c r="CRB6" s="64"/>
      <c r="CRC6" s="64"/>
      <c r="CRD6" s="64"/>
      <c r="CRE6" s="64"/>
      <c r="CRF6" s="64"/>
      <c r="CRG6" s="64"/>
      <c r="CRH6" s="64"/>
      <c r="CRI6" s="64"/>
      <c r="CRJ6" s="64"/>
      <c r="CRK6" s="64"/>
      <c r="CRL6" s="64"/>
      <c r="CRM6" s="64"/>
      <c r="CRN6" s="64"/>
      <c r="CRO6" s="64"/>
      <c r="CRP6" s="64"/>
      <c r="CRQ6" s="64"/>
      <c r="CRR6" s="64"/>
      <c r="CRS6" s="64"/>
      <c r="CRT6" s="64"/>
      <c r="CRU6" s="64"/>
      <c r="CRV6" s="64"/>
      <c r="CRW6" s="64"/>
      <c r="CRX6" s="64"/>
      <c r="CRY6" s="64"/>
      <c r="CRZ6" s="64"/>
      <c r="CSA6" s="64"/>
      <c r="CSB6" s="64"/>
      <c r="CSC6" s="64"/>
      <c r="CSD6" s="64"/>
      <c r="CSE6" s="64"/>
      <c r="CSF6" s="64"/>
      <c r="CSG6" s="64"/>
      <c r="CSH6" s="64"/>
      <c r="CSI6" s="64"/>
      <c r="CSJ6" s="64"/>
      <c r="CSK6" s="64"/>
      <c r="CSL6" s="64"/>
      <c r="CSM6" s="64"/>
      <c r="CSN6" s="64"/>
      <c r="CSO6" s="64"/>
      <c r="CSP6" s="64"/>
      <c r="CSQ6" s="64"/>
      <c r="CSR6" s="64"/>
      <c r="CSS6" s="64"/>
      <c r="CST6" s="64"/>
      <c r="CSU6" s="64"/>
      <c r="CSV6" s="64"/>
      <c r="CSW6" s="64"/>
      <c r="CSX6" s="64"/>
      <c r="CSY6" s="64"/>
      <c r="CSZ6" s="64"/>
      <c r="CTA6" s="64"/>
      <c r="CTB6" s="64"/>
      <c r="CTC6" s="64"/>
      <c r="CTD6" s="64"/>
      <c r="CTE6" s="64"/>
      <c r="CTF6" s="64"/>
      <c r="CTG6" s="64"/>
      <c r="CTH6" s="64"/>
      <c r="CTI6" s="64"/>
      <c r="CTJ6" s="64"/>
      <c r="CTK6" s="64"/>
      <c r="CTL6" s="64"/>
      <c r="CTM6" s="64"/>
      <c r="CTN6" s="64"/>
      <c r="CTO6" s="64"/>
      <c r="CTP6" s="64"/>
      <c r="CTQ6" s="64"/>
      <c r="CTR6" s="64"/>
      <c r="CTS6" s="64"/>
      <c r="CTT6" s="64"/>
      <c r="CTU6" s="64"/>
      <c r="CTV6" s="64"/>
      <c r="CTW6" s="64"/>
      <c r="CTX6" s="64"/>
      <c r="CTY6" s="64"/>
      <c r="CTZ6" s="64"/>
      <c r="CUA6" s="64"/>
      <c r="CUB6" s="64"/>
      <c r="CUC6" s="64"/>
      <c r="CUD6" s="64"/>
      <c r="CUE6" s="64"/>
      <c r="CUF6" s="64"/>
      <c r="CUG6" s="64"/>
      <c r="CUH6" s="64"/>
      <c r="CUI6" s="64"/>
      <c r="CUJ6" s="64"/>
      <c r="CUK6" s="64"/>
      <c r="CUL6" s="64"/>
      <c r="CUM6" s="64"/>
      <c r="CUN6" s="64"/>
      <c r="CUO6" s="64"/>
      <c r="CUP6" s="64"/>
      <c r="CUQ6" s="64"/>
      <c r="CUR6" s="64"/>
      <c r="CUS6" s="64"/>
      <c r="CUT6" s="64"/>
      <c r="CUU6" s="64"/>
      <c r="CUV6" s="64"/>
      <c r="CUW6" s="64"/>
      <c r="CUX6" s="64"/>
      <c r="CUY6" s="64"/>
      <c r="CUZ6" s="64"/>
      <c r="CVA6" s="64"/>
      <c r="CVB6" s="64"/>
      <c r="CVC6" s="64"/>
      <c r="CVD6" s="64"/>
      <c r="CVE6" s="64"/>
      <c r="CVF6" s="64"/>
      <c r="CVG6" s="64"/>
      <c r="CVH6" s="64"/>
      <c r="CVI6" s="64"/>
      <c r="CVJ6" s="64"/>
      <c r="CVK6" s="64"/>
      <c r="CVL6" s="64"/>
      <c r="CVM6" s="64"/>
      <c r="CVN6" s="64"/>
      <c r="CVO6" s="64"/>
      <c r="CVP6" s="64"/>
      <c r="CVQ6" s="64"/>
      <c r="CVR6" s="64"/>
      <c r="CVS6" s="64"/>
      <c r="CVT6" s="64"/>
      <c r="CVU6" s="64"/>
      <c r="CVV6" s="64"/>
      <c r="CVW6" s="64"/>
      <c r="CVX6" s="64"/>
      <c r="CVY6" s="64"/>
      <c r="CVZ6" s="64"/>
      <c r="CWA6" s="64"/>
      <c r="CWB6" s="64"/>
      <c r="CWC6" s="64"/>
      <c r="CWD6" s="64"/>
      <c r="CWE6" s="64"/>
      <c r="CWF6" s="64"/>
      <c r="CWG6" s="64"/>
      <c r="CWH6" s="64"/>
      <c r="CWI6" s="64"/>
      <c r="CWJ6" s="64"/>
      <c r="CWK6" s="64"/>
      <c r="CWL6" s="64"/>
      <c r="CWM6" s="64"/>
      <c r="CWN6" s="64"/>
      <c r="CWO6" s="64"/>
      <c r="CWP6" s="64"/>
      <c r="CWQ6" s="64"/>
      <c r="CWR6" s="64"/>
      <c r="CWS6" s="64"/>
      <c r="CWT6" s="64"/>
      <c r="CWU6" s="64"/>
      <c r="CWV6" s="64"/>
      <c r="CWW6" s="64"/>
      <c r="CWX6" s="64"/>
      <c r="CWY6" s="64"/>
      <c r="CWZ6" s="64"/>
      <c r="CXA6" s="64"/>
      <c r="CXB6" s="64"/>
      <c r="CXC6" s="64"/>
      <c r="CXD6" s="64"/>
      <c r="CXE6" s="64"/>
      <c r="CXF6" s="64"/>
      <c r="CXG6" s="64"/>
      <c r="CXH6" s="64"/>
      <c r="CXI6" s="64"/>
      <c r="CXJ6" s="64"/>
      <c r="CXK6" s="64"/>
      <c r="CXL6" s="64"/>
      <c r="CXM6" s="64"/>
      <c r="CXN6" s="64"/>
      <c r="CXO6" s="64"/>
      <c r="CXP6" s="64"/>
      <c r="CXQ6" s="64"/>
      <c r="CXR6" s="64"/>
      <c r="CXS6" s="64"/>
      <c r="CXT6" s="64"/>
      <c r="CXU6" s="64"/>
      <c r="CXV6" s="64"/>
      <c r="CXW6" s="64"/>
      <c r="CXX6" s="64"/>
      <c r="CXY6" s="64"/>
      <c r="CXZ6" s="64"/>
      <c r="CYA6" s="64"/>
      <c r="CYB6" s="64"/>
      <c r="CYC6" s="64"/>
      <c r="CYD6" s="64"/>
      <c r="CYE6" s="64"/>
      <c r="CYF6" s="64"/>
      <c r="CYG6" s="64"/>
      <c r="CYH6" s="64"/>
      <c r="CYI6" s="64"/>
      <c r="CYJ6" s="64"/>
      <c r="CYK6" s="64"/>
      <c r="CYL6" s="64"/>
      <c r="CYM6" s="64"/>
      <c r="CYN6" s="64"/>
      <c r="CYO6" s="64"/>
      <c r="CYP6" s="64"/>
      <c r="CYQ6" s="64"/>
      <c r="CYR6" s="64"/>
      <c r="CYS6" s="64"/>
      <c r="CYT6" s="64"/>
      <c r="CYU6" s="64"/>
      <c r="CYV6" s="64"/>
      <c r="CYW6" s="64"/>
      <c r="CYX6" s="64"/>
      <c r="CYY6" s="64"/>
      <c r="CYZ6" s="64"/>
      <c r="CZA6" s="64"/>
      <c r="CZB6" s="64"/>
      <c r="CZC6" s="64"/>
      <c r="CZD6" s="64"/>
      <c r="CZE6" s="64"/>
      <c r="CZF6" s="64"/>
      <c r="CZG6" s="64"/>
      <c r="CZH6" s="64"/>
      <c r="CZI6" s="64"/>
      <c r="CZJ6" s="64"/>
      <c r="CZK6" s="64"/>
      <c r="CZL6" s="64"/>
      <c r="CZM6" s="64"/>
      <c r="CZN6" s="64"/>
      <c r="CZO6" s="64"/>
      <c r="CZP6" s="64"/>
      <c r="CZQ6" s="64"/>
      <c r="CZR6" s="64"/>
      <c r="CZS6" s="64"/>
      <c r="CZT6" s="64"/>
      <c r="CZU6" s="64"/>
      <c r="CZV6" s="64"/>
      <c r="CZW6" s="64"/>
      <c r="CZX6" s="64"/>
      <c r="CZY6" s="64"/>
      <c r="CZZ6" s="64"/>
      <c r="DAA6" s="64"/>
      <c r="DAB6" s="64"/>
      <c r="DAC6" s="64"/>
      <c r="DAD6" s="64"/>
      <c r="DAE6" s="64"/>
      <c r="DAF6" s="64"/>
      <c r="DAG6" s="64"/>
      <c r="DAH6" s="64"/>
      <c r="DAI6" s="64"/>
      <c r="DAJ6" s="64"/>
      <c r="DAK6" s="64"/>
      <c r="DAL6" s="64"/>
      <c r="DAM6" s="64"/>
      <c r="DAN6" s="64"/>
      <c r="DAO6" s="64"/>
      <c r="DAP6" s="64"/>
      <c r="DAQ6" s="64"/>
      <c r="DAR6" s="64"/>
      <c r="DAS6" s="64"/>
      <c r="DAT6" s="64"/>
      <c r="DAU6" s="64"/>
      <c r="DAV6" s="64"/>
      <c r="DAW6" s="64"/>
      <c r="DAX6" s="64"/>
      <c r="DAY6" s="64"/>
      <c r="DAZ6" s="64"/>
      <c r="DBA6" s="64"/>
      <c r="DBB6" s="64"/>
      <c r="DBC6" s="64"/>
      <c r="DBD6" s="64"/>
      <c r="DBE6" s="64"/>
      <c r="DBF6" s="64"/>
      <c r="DBG6" s="64"/>
      <c r="DBH6" s="64"/>
      <c r="DBI6" s="64"/>
      <c r="DBJ6" s="64"/>
      <c r="DBK6" s="64"/>
      <c r="DBL6" s="64"/>
      <c r="DBM6" s="64"/>
      <c r="DBN6" s="64"/>
      <c r="DBO6" s="64"/>
      <c r="DBP6" s="64"/>
      <c r="DBQ6" s="64"/>
      <c r="DBR6" s="64"/>
      <c r="DBS6" s="64"/>
      <c r="DBT6" s="64"/>
      <c r="DBU6" s="64"/>
      <c r="DBV6" s="64"/>
      <c r="DBW6" s="64"/>
      <c r="DBX6" s="64"/>
      <c r="DBY6" s="64"/>
      <c r="DBZ6" s="64"/>
      <c r="DCA6" s="64"/>
      <c r="DCB6" s="64"/>
      <c r="DCC6" s="64"/>
      <c r="DCD6" s="64"/>
      <c r="DCE6" s="64"/>
      <c r="DCF6" s="64"/>
      <c r="DCG6" s="64"/>
      <c r="DCH6" s="64"/>
      <c r="DCI6" s="64"/>
      <c r="DCJ6" s="64"/>
      <c r="DCK6" s="64"/>
      <c r="DCL6" s="64"/>
      <c r="DCM6" s="64"/>
      <c r="DCN6" s="64"/>
      <c r="DCO6" s="64"/>
      <c r="DCP6" s="64"/>
      <c r="DCQ6" s="64"/>
      <c r="DCR6" s="64"/>
      <c r="DCS6" s="64"/>
      <c r="DCT6" s="64"/>
      <c r="DCU6" s="64"/>
    </row>
    <row r="7" spans="1:2803" s="120" customFormat="1" ht="20.100000000000001" customHeight="1" x14ac:dyDescent="0.2">
      <c r="A7" s="125">
        <f>IF(H7&lt;&gt;"",1+MAX(A1:A6),"")</f>
        <v>1</v>
      </c>
      <c r="B7" s="6"/>
      <c r="C7" s="6"/>
      <c r="D7" s="5" t="s">
        <v>10</v>
      </c>
      <c r="E7" s="176">
        <v>1</v>
      </c>
      <c r="F7" s="177">
        <v>0</v>
      </c>
      <c r="G7" s="176">
        <f t="shared" ref="G7:G12" si="0">E7+(E7*F7)</f>
        <v>1</v>
      </c>
      <c r="H7" s="6" t="s">
        <v>11</v>
      </c>
      <c r="I7" s="3">
        <v>0</v>
      </c>
      <c r="J7" s="3">
        <f t="shared" ref="J7:J12" si="1">I7*G7</f>
        <v>0</v>
      </c>
      <c r="K7" s="134">
        <v>0</v>
      </c>
      <c r="L7" s="134">
        <f t="shared" ref="L7:L12" si="2">K7*J7</f>
        <v>0</v>
      </c>
      <c r="M7" s="134">
        <v>0</v>
      </c>
      <c r="N7" s="137">
        <f t="shared" ref="N7:N12" si="3">M7*G7</f>
        <v>0</v>
      </c>
      <c r="O7" s="178">
        <f t="shared" ref="O7:O12" si="4">L7+N7</f>
        <v>0</v>
      </c>
      <c r="P7" s="129"/>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4"/>
      <c r="EG7" s="64"/>
      <c r="EH7" s="64"/>
      <c r="EI7" s="64"/>
      <c r="EJ7" s="64"/>
      <c r="EK7" s="64"/>
      <c r="EL7" s="64"/>
      <c r="EM7" s="64"/>
      <c r="EN7" s="64"/>
      <c r="EO7" s="64"/>
      <c r="EP7" s="64"/>
      <c r="EQ7" s="64"/>
      <c r="ER7" s="64"/>
      <c r="ES7" s="64"/>
      <c r="ET7" s="64"/>
      <c r="EU7" s="64"/>
      <c r="EV7" s="64"/>
      <c r="EW7" s="64"/>
      <c r="EX7" s="64"/>
      <c r="EY7" s="64"/>
      <c r="EZ7" s="64"/>
      <c r="FA7" s="64"/>
      <c r="FB7" s="64"/>
      <c r="FC7" s="64"/>
      <c r="FD7" s="64"/>
      <c r="FE7" s="64"/>
      <c r="FF7" s="64"/>
      <c r="FG7" s="64"/>
      <c r="FH7" s="64"/>
      <c r="FI7" s="64"/>
      <c r="FJ7" s="64"/>
      <c r="FK7" s="64"/>
      <c r="FL7" s="64"/>
      <c r="FM7" s="64"/>
      <c r="FN7" s="64"/>
      <c r="FO7" s="64"/>
      <c r="FP7" s="64"/>
      <c r="FQ7" s="64"/>
      <c r="FR7" s="64"/>
      <c r="FS7" s="64"/>
      <c r="FT7" s="64"/>
      <c r="FU7" s="64"/>
      <c r="FV7" s="64"/>
      <c r="FW7" s="64"/>
      <c r="FX7" s="64"/>
      <c r="FY7" s="64"/>
      <c r="FZ7" s="64"/>
      <c r="GA7" s="64"/>
      <c r="GB7" s="64"/>
      <c r="GC7" s="64"/>
      <c r="GD7" s="64"/>
      <c r="GE7" s="64"/>
      <c r="GF7" s="64"/>
      <c r="GG7" s="64"/>
      <c r="GH7" s="64"/>
      <c r="GI7" s="64"/>
      <c r="GJ7" s="64"/>
      <c r="GK7" s="64"/>
      <c r="GL7" s="64"/>
      <c r="GM7" s="64"/>
      <c r="GN7" s="64"/>
      <c r="GO7" s="64"/>
      <c r="GP7" s="64"/>
      <c r="GQ7" s="64"/>
      <c r="GR7" s="64"/>
      <c r="GS7" s="64"/>
      <c r="GT7" s="64"/>
      <c r="GU7" s="64"/>
      <c r="GV7" s="64"/>
      <c r="GW7" s="64"/>
      <c r="GX7" s="64"/>
      <c r="GY7" s="64"/>
      <c r="GZ7" s="64"/>
      <c r="HA7" s="64"/>
      <c r="HB7" s="64"/>
      <c r="HC7" s="64"/>
      <c r="HD7" s="64"/>
      <c r="HE7" s="64"/>
      <c r="HF7" s="64"/>
      <c r="HG7" s="64"/>
      <c r="HH7" s="64"/>
      <c r="HI7" s="64"/>
      <c r="HJ7" s="64"/>
      <c r="HK7" s="64"/>
      <c r="HL7" s="64"/>
      <c r="HM7" s="64"/>
      <c r="HN7" s="64"/>
      <c r="HO7" s="64"/>
      <c r="HP7" s="64"/>
      <c r="HQ7" s="64"/>
      <c r="HR7" s="64"/>
      <c r="HS7" s="64"/>
      <c r="HT7" s="64"/>
      <c r="HU7" s="64"/>
      <c r="HV7" s="64"/>
      <c r="HW7" s="64"/>
      <c r="HX7" s="64"/>
      <c r="HY7" s="64"/>
      <c r="HZ7" s="64"/>
      <c r="IA7" s="64"/>
      <c r="IB7" s="64"/>
      <c r="IC7" s="64"/>
      <c r="ID7" s="64"/>
      <c r="IE7" s="64"/>
      <c r="IF7" s="64"/>
      <c r="IG7" s="64"/>
      <c r="IH7" s="64"/>
      <c r="II7" s="64"/>
      <c r="IJ7" s="64"/>
      <c r="IK7" s="64"/>
      <c r="IL7" s="64"/>
      <c r="IM7" s="64"/>
      <c r="IN7" s="64"/>
      <c r="IO7" s="64"/>
      <c r="IP7" s="64"/>
      <c r="IQ7" s="64"/>
      <c r="IR7" s="64"/>
      <c r="IS7" s="64"/>
      <c r="IT7" s="64"/>
      <c r="IU7" s="64"/>
      <c r="IV7" s="64"/>
      <c r="IW7" s="64"/>
      <c r="IX7" s="64"/>
      <c r="IY7" s="64"/>
      <c r="IZ7" s="64"/>
      <c r="JA7" s="64"/>
      <c r="JB7" s="64"/>
      <c r="JC7" s="64"/>
      <c r="JD7" s="64"/>
      <c r="JE7" s="64"/>
      <c r="JF7" s="64"/>
      <c r="JG7" s="64"/>
      <c r="JH7" s="64"/>
      <c r="JI7" s="64"/>
      <c r="JJ7" s="64"/>
      <c r="JK7" s="64"/>
      <c r="JL7" s="64"/>
      <c r="JM7" s="64"/>
      <c r="JN7" s="64"/>
      <c r="JO7" s="64"/>
      <c r="JP7" s="64"/>
      <c r="JQ7" s="64"/>
      <c r="JR7" s="64"/>
      <c r="JS7" s="64"/>
      <c r="JT7" s="64"/>
      <c r="JU7" s="64"/>
      <c r="JV7" s="64"/>
      <c r="JW7" s="64"/>
      <c r="JX7" s="64"/>
      <c r="JY7" s="64"/>
      <c r="JZ7" s="64"/>
      <c r="KA7" s="64"/>
      <c r="KB7" s="64"/>
      <c r="KC7" s="64"/>
      <c r="KD7" s="64"/>
      <c r="KE7" s="64"/>
      <c r="KF7" s="64"/>
      <c r="KG7" s="64"/>
      <c r="KH7" s="64"/>
      <c r="KI7" s="64"/>
      <c r="KJ7" s="64"/>
      <c r="KK7" s="64"/>
      <c r="KL7" s="64"/>
      <c r="KM7" s="64"/>
      <c r="KN7" s="64"/>
      <c r="KO7" s="64"/>
      <c r="KP7" s="64"/>
      <c r="KQ7" s="64"/>
      <c r="KR7" s="64"/>
      <c r="KS7" s="64"/>
      <c r="KT7" s="64"/>
      <c r="KU7" s="64"/>
      <c r="KV7" s="64"/>
      <c r="KW7" s="64"/>
      <c r="KX7" s="64"/>
      <c r="KY7" s="64"/>
      <c r="KZ7" s="64"/>
      <c r="LA7" s="64"/>
      <c r="LB7" s="64"/>
      <c r="LC7" s="64"/>
      <c r="LD7" s="64"/>
      <c r="LE7" s="64"/>
      <c r="LF7" s="64"/>
      <c r="LG7" s="64"/>
      <c r="LH7" s="64"/>
      <c r="LI7" s="64"/>
      <c r="LJ7" s="64"/>
      <c r="LK7" s="64"/>
      <c r="LL7" s="64"/>
      <c r="LM7" s="64"/>
      <c r="LN7" s="64"/>
      <c r="LO7" s="64"/>
      <c r="LP7" s="64"/>
      <c r="LQ7" s="64"/>
      <c r="LR7" s="64"/>
      <c r="LS7" s="64"/>
      <c r="LT7" s="64"/>
      <c r="LU7" s="64"/>
      <c r="LV7" s="64"/>
      <c r="LW7" s="64"/>
      <c r="LX7" s="64"/>
      <c r="LY7" s="64"/>
      <c r="LZ7" s="64"/>
      <c r="MA7" s="64"/>
      <c r="MB7" s="64"/>
      <c r="MC7" s="64"/>
      <c r="MD7" s="64"/>
      <c r="ME7" s="64"/>
      <c r="MF7" s="64"/>
      <c r="MG7" s="64"/>
      <c r="MH7" s="64"/>
      <c r="MI7" s="64"/>
      <c r="MJ7" s="64"/>
      <c r="MK7" s="64"/>
      <c r="ML7" s="64"/>
      <c r="MM7" s="64"/>
      <c r="MN7" s="64"/>
      <c r="MO7" s="64"/>
      <c r="MP7" s="64"/>
      <c r="MQ7" s="64"/>
      <c r="MR7" s="64"/>
      <c r="MS7" s="64"/>
      <c r="MT7" s="64"/>
      <c r="MU7" s="64"/>
      <c r="MV7" s="64"/>
      <c r="MW7" s="64"/>
      <c r="MX7" s="64"/>
      <c r="MY7" s="64"/>
      <c r="MZ7" s="64"/>
      <c r="NA7" s="64"/>
      <c r="NB7" s="64"/>
      <c r="NC7" s="64"/>
      <c r="ND7" s="64"/>
      <c r="NE7" s="64"/>
      <c r="NF7" s="64"/>
      <c r="NG7" s="64"/>
      <c r="NH7" s="64"/>
      <c r="NI7" s="64"/>
      <c r="NJ7" s="64"/>
      <c r="NK7" s="64"/>
      <c r="NL7" s="64"/>
      <c r="NM7" s="64"/>
      <c r="NN7" s="64"/>
      <c r="NO7" s="64"/>
      <c r="NP7" s="64"/>
      <c r="NQ7" s="64"/>
      <c r="NR7" s="64"/>
      <c r="NS7" s="64"/>
      <c r="NT7" s="64"/>
      <c r="NU7" s="64"/>
      <c r="NV7" s="64"/>
      <c r="NW7" s="64"/>
      <c r="NX7" s="64"/>
      <c r="NY7" s="64"/>
      <c r="NZ7" s="64"/>
      <c r="OA7" s="64"/>
      <c r="OB7" s="64"/>
      <c r="OC7" s="64"/>
      <c r="OD7" s="64"/>
      <c r="OE7" s="64"/>
      <c r="OF7" s="64"/>
      <c r="OG7" s="64"/>
      <c r="OH7" s="64"/>
      <c r="OI7" s="64"/>
      <c r="OJ7" s="64"/>
      <c r="OK7" s="64"/>
      <c r="OL7" s="64"/>
      <c r="OM7" s="64"/>
      <c r="ON7" s="64"/>
      <c r="OO7" s="64"/>
      <c r="OP7" s="64"/>
      <c r="OQ7" s="64"/>
      <c r="OR7" s="64"/>
      <c r="OS7" s="64"/>
      <c r="OT7" s="64"/>
      <c r="OU7" s="64"/>
      <c r="OV7" s="64"/>
      <c r="OW7" s="64"/>
      <c r="OX7" s="64"/>
      <c r="OY7" s="64"/>
      <c r="OZ7" s="64"/>
      <c r="PA7" s="64"/>
      <c r="PB7" s="64"/>
      <c r="PC7" s="64"/>
      <c r="PD7" s="64"/>
      <c r="PE7" s="64"/>
      <c r="PF7" s="64"/>
      <c r="PG7" s="64"/>
      <c r="PH7" s="64"/>
      <c r="PI7" s="64"/>
      <c r="PJ7" s="64"/>
      <c r="PK7" s="64"/>
      <c r="PL7" s="64"/>
      <c r="PM7" s="64"/>
      <c r="PN7" s="64"/>
      <c r="PO7" s="64"/>
      <c r="PP7" s="64"/>
      <c r="PQ7" s="64"/>
      <c r="PR7" s="64"/>
      <c r="PS7" s="64"/>
      <c r="PT7" s="64"/>
      <c r="PU7" s="64"/>
      <c r="PV7" s="64"/>
      <c r="PW7" s="64"/>
      <c r="PX7" s="64"/>
      <c r="PY7" s="64"/>
      <c r="PZ7" s="64"/>
      <c r="QA7" s="64"/>
      <c r="QB7" s="64"/>
      <c r="QC7" s="64"/>
      <c r="QD7" s="64"/>
      <c r="QE7" s="64"/>
      <c r="QF7" s="64"/>
      <c r="QG7" s="64"/>
      <c r="QH7" s="64"/>
      <c r="QI7" s="64"/>
      <c r="QJ7" s="64"/>
      <c r="QK7" s="64"/>
      <c r="QL7" s="64"/>
      <c r="QM7" s="64"/>
      <c r="QN7" s="64"/>
      <c r="QO7" s="64"/>
      <c r="QP7" s="64"/>
      <c r="QQ7" s="64"/>
      <c r="QR7" s="64"/>
      <c r="QS7" s="64"/>
      <c r="QT7" s="64"/>
      <c r="QU7" s="64"/>
      <c r="QV7" s="64"/>
      <c r="QW7" s="64"/>
      <c r="QX7" s="64"/>
      <c r="QY7" s="64"/>
      <c r="QZ7" s="64"/>
      <c r="RA7" s="64"/>
      <c r="RB7" s="64"/>
      <c r="RC7" s="64"/>
      <c r="RD7" s="64"/>
      <c r="RE7" s="64"/>
      <c r="RF7" s="64"/>
      <c r="RG7" s="64"/>
      <c r="RH7" s="64"/>
      <c r="RI7" s="64"/>
      <c r="RJ7" s="64"/>
      <c r="RK7" s="64"/>
      <c r="RL7" s="64"/>
      <c r="RM7" s="64"/>
      <c r="RN7" s="64"/>
      <c r="RO7" s="64"/>
      <c r="RP7" s="64"/>
      <c r="RQ7" s="64"/>
      <c r="RR7" s="64"/>
      <c r="RS7" s="64"/>
      <c r="RT7" s="64"/>
      <c r="RU7" s="64"/>
      <c r="RV7" s="64"/>
      <c r="RW7" s="64"/>
      <c r="RX7" s="64"/>
      <c r="RY7" s="64"/>
      <c r="RZ7" s="64"/>
      <c r="SA7" s="64"/>
      <c r="SB7" s="64"/>
      <c r="SC7" s="64"/>
      <c r="SD7" s="64"/>
      <c r="SE7" s="64"/>
      <c r="SF7" s="64"/>
      <c r="SG7" s="64"/>
      <c r="SH7" s="64"/>
      <c r="SI7" s="64"/>
      <c r="SJ7" s="64"/>
      <c r="SK7" s="64"/>
      <c r="SL7" s="64"/>
      <c r="SM7" s="64"/>
      <c r="SN7" s="64"/>
      <c r="SO7" s="64"/>
      <c r="SP7" s="64"/>
      <c r="SQ7" s="64"/>
      <c r="SR7" s="64"/>
      <c r="SS7" s="64"/>
      <c r="ST7" s="64"/>
      <c r="SU7" s="64"/>
      <c r="SV7" s="64"/>
      <c r="SW7" s="64"/>
      <c r="SX7" s="64"/>
      <c r="SY7" s="64"/>
      <c r="SZ7" s="64"/>
      <c r="TA7" s="64"/>
      <c r="TB7" s="64"/>
      <c r="TC7" s="64"/>
      <c r="TD7" s="64"/>
      <c r="TE7" s="64"/>
      <c r="TF7" s="64"/>
      <c r="TG7" s="64"/>
      <c r="TH7" s="64"/>
      <c r="TI7" s="64"/>
      <c r="TJ7" s="64"/>
      <c r="TK7" s="64"/>
      <c r="TL7" s="64"/>
      <c r="TM7" s="64"/>
      <c r="TN7" s="64"/>
      <c r="TO7" s="64"/>
      <c r="TP7" s="64"/>
      <c r="TQ7" s="64"/>
      <c r="TR7" s="64"/>
      <c r="TS7" s="64"/>
      <c r="TT7" s="64"/>
      <c r="TU7" s="64"/>
      <c r="TV7" s="64"/>
      <c r="TW7" s="64"/>
      <c r="TX7" s="64"/>
      <c r="TY7" s="64"/>
      <c r="TZ7" s="64"/>
      <c r="UA7" s="64"/>
      <c r="UB7" s="64"/>
      <c r="UC7" s="64"/>
      <c r="UD7" s="64"/>
      <c r="UE7" s="64"/>
      <c r="UF7" s="64"/>
      <c r="UG7" s="64"/>
      <c r="UH7" s="64"/>
      <c r="UI7" s="64"/>
      <c r="UJ7" s="64"/>
      <c r="UK7" s="64"/>
      <c r="UL7" s="64"/>
      <c r="UM7" s="64"/>
      <c r="UN7" s="64"/>
      <c r="UO7" s="64"/>
      <c r="UP7" s="64"/>
      <c r="UQ7" s="64"/>
      <c r="UR7" s="64"/>
      <c r="US7" s="64"/>
      <c r="UT7" s="64"/>
      <c r="UU7" s="64"/>
      <c r="UV7" s="64"/>
      <c r="UW7" s="64"/>
      <c r="UX7" s="64"/>
      <c r="UY7" s="64"/>
      <c r="UZ7" s="64"/>
      <c r="VA7" s="64"/>
      <c r="VB7" s="64"/>
      <c r="VC7" s="64"/>
      <c r="VD7" s="64"/>
      <c r="VE7" s="64"/>
      <c r="VF7" s="64"/>
      <c r="VG7" s="64"/>
      <c r="VH7" s="64"/>
      <c r="VI7" s="64"/>
      <c r="VJ7" s="64"/>
      <c r="VK7" s="64"/>
      <c r="VL7" s="64"/>
      <c r="VM7" s="64"/>
      <c r="VN7" s="64"/>
      <c r="VO7" s="64"/>
      <c r="VP7" s="64"/>
      <c r="VQ7" s="64"/>
      <c r="VR7" s="64"/>
      <c r="VS7" s="64"/>
      <c r="VT7" s="64"/>
      <c r="VU7" s="64"/>
      <c r="VV7" s="64"/>
      <c r="VW7" s="64"/>
      <c r="VX7" s="64"/>
      <c r="VY7" s="64"/>
      <c r="VZ7" s="64"/>
      <c r="WA7" s="64"/>
      <c r="WB7" s="64"/>
      <c r="WC7" s="64"/>
      <c r="WD7" s="64"/>
      <c r="WE7" s="64"/>
      <c r="WF7" s="64"/>
      <c r="WG7" s="64"/>
      <c r="WH7" s="64"/>
      <c r="WI7" s="64"/>
      <c r="WJ7" s="64"/>
      <c r="WK7" s="64"/>
      <c r="WL7" s="64"/>
      <c r="WM7" s="64"/>
      <c r="WN7" s="64"/>
      <c r="WO7" s="64"/>
      <c r="WP7" s="64"/>
      <c r="WQ7" s="64"/>
      <c r="WR7" s="64"/>
      <c r="WS7" s="64"/>
      <c r="WT7" s="64"/>
      <c r="WU7" s="64"/>
      <c r="WV7" s="64"/>
      <c r="WW7" s="64"/>
      <c r="WX7" s="64"/>
      <c r="WY7" s="64"/>
      <c r="WZ7" s="64"/>
      <c r="XA7" s="64"/>
      <c r="XB7" s="64"/>
      <c r="XC7" s="64"/>
      <c r="XD7" s="64"/>
      <c r="XE7" s="64"/>
      <c r="XF7" s="64"/>
      <c r="XG7" s="64"/>
      <c r="XH7" s="64"/>
      <c r="XI7" s="64"/>
      <c r="XJ7" s="64"/>
      <c r="XK7" s="64"/>
      <c r="XL7" s="64"/>
      <c r="XM7" s="64"/>
      <c r="XN7" s="64"/>
      <c r="XO7" s="64"/>
      <c r="XP7" s="64"/>
      <c r="XQ7" s="64"/>
      <c r="XR7" s="64"/>
      <c r="XS7" s="64"/>
      <c r="XT7" s="64"/>
      <c r="XU7" s="64"/>
      <c r="XV7" s="64"/>
      <c r="XW7" s="64"/>
      <c r="XX7" s="64"/>
      <c r="XY7" s="64"/>
      <c r="XZ7" s="64"/>
      <c r="YA7" s="64"/>
      <c r="YB7" s="64"/>
      <c r="YC7" s="64"/>
      <c r="YD7" s="64"/>
      <c r="YE7" s="64"/>
      <c r="YF7" s="64"/>
      <c r="YG7" s="64"/>
      <c r="YH7" s="64"/>
      <c r="YI7" s="64"/>
      <c r="YJ7" s="64"/>
      <c r="YK7" s="64"/>
      <c r="YL7" s="64"/>
      <c r="YM7" s="64"/>
      <c r="YN7" s="64"/>
      <c r="YO7" s="64"/>
      <c r="YP7" s="64"/>
      <c r="YQ7" s="64"/>
      <c r="YR7" s="64"/>
      <c r="YS7" s="64"/>
      <c r="YT7" s="64"/>
      <c r="YU7" s="64"/>
      <c r="YV7" s="64"/>
      <c r="YW7" s="64"/>
      <c r="YX7" s="64"/>
      <c r="YY7" s="64"/>
      <c r="YZ7" s="64"/>
      <c r="ZA7" s="64"/>
      <c r="ZB7" s="64"/>
      <c r="ZC7" s="64"/>
      <c r="ZD7" s="64"/>
      <c r="ZE7" s="64"/>
      <c r="ZF7" s="64"/>
      <c r="ZG7" s="64"/>
      <c r="ZH7" s="64"/>
      <c r="ZI7" s="64"/>
      <c r="ZJ7" s="64"/>
      <c r="ZK7" s="64"/>
      <c r="ZL7" s="64"/>
      <c r="ZM7" s="64"/>
      <c r="ZN7" s="64"/>
      <c r="ZO7" s="64"/>
      <c r="ZP7" s="64"/>
      <c r="ZQ7" s="64"/>
      <c r="ZR7" s="64"/>
      <c r="ZS7" s="64"/>
      <c r="ZT7" s="64"/>
      <c r="ZU7" s="64"/>
      <c r="ZV7" s="64"/>
      <c r="ZW7" s="64"/>
      <c r="ZX7" s="64"/>
      <c r="ZY7" s="64"/>
      <c r="ZZ7" s="64"/>
      <c r="AAA7" s="64"/>
      <c r="AAB7" s="64"/>
      <c r="AAC7" s="64"/>
      <c r="AAD7" s="64"/>
      <c r="AAE7" s="64"/>
      <c r="AAF7" s="64"/>
      <c r="AAG7" s="64"/>
      <c r="AAH7" s="64"/>
      <c r="AAI7" s="64"/>
      <c r="AAJ7" s="64"/>
      <c r="AAK7" s="64"/>
      <c r="AAL7" s="64"/>
      <c r="AAM7" s="64"/>
      <c r="AAN7" s="64"/>
      <c r="AAO7" s="64"/>
      <c r="AAP7" s="64"/>
      <c r="AAQ7" s="64"/>
      <c r="AAR7" s="64"/>
      <c r="AAS7" s="64"/>
      <c r="AAT7" s="64"/>
      <c r="AAU7" s="64"/>
      <c r="AAV7" s="64"/>
      <c r="AAW7" s="64"/>
      <c r="AAX7" s="64"/>
      <c r="AAY7" s="64"/>
      <c r="AAZ7" s="64"/>
      <c r="ABA7" s="64"/>
      <c r="ABB7" s="64"/>
      <c r="ABC7" s="64"/>
      <c r="ABD7" s="64"/>
      <c r="ABE7" s="64"/>
      <c r="ABF7" s="64"/>
      <c r="ABG7" s="64"/>
      <c r="ABH7" s="64"/>
      <c r="ABI7" s="64"/>
      <c r="ABJ7" s="64"/>
      <c r="ABK7" s="64"/>
      <c r="ABL7" s="64"/>
      <c r="ABM7" s="64"/>
      <c r="ABN7" s="64"/>
      <c r="ABO7" s="64"/>
      <c r="ABP7" s="64"/>
      <c r="ABQ7" s="64"/>
      <c r="ABR7" s="64"/>
      <c r="ABS7" s="64"/>
      <c r="ABT7" s="64"/>
      <c r="ABU7" s="64"/>
      <c r="ABV7" s="64"/>
      <c r="ABW7" s="64"/>
      <c r="ABX7" s="64"/>
      <c r="ABY7" s="64"/>
      <c r="ABZ7" s="64"/>
      <c r="ACA7" s="64"/>
      <c r="ACB7" s="64"/>
      <c r="ACC7" s="64"/>
      <c r="ACD7" s="64"/>
      <c r="ACE7" s="64"/>
      <c r="ACF7" s="64"/>
      <c r="ACG7" s="64"/>
      <c r="ACH7" s="64"/>
      <c r="ACI7" s="64"/>
      <c r="ACJ7" s="64"/>
      <c r="ACK7" s="64"/>
      <c r="ACL7" s="64"/>
      <c r="ACM7" s="64"/>
      <c r="ACN7" s="64"/>
      <c r="ACO7" s="64"/>
      <c r="ACP7" s="64"/>
      <c r="ACQ7" s="64"/>
      <c r="ACR7" s="64"/>
      <c r="ACS7" s="64"/>
      <c r="ACT7" s="64"/>
      <c r="ACU7" s="64"/>
      <c r="ACV7" s="64"/>
      <c r="ACW7" s="64"/>
      <c r="ACX7" s="64"/>
      <c r="ACY7" s="64"/>
      <c r="ACZ7" s="64"/>
      <c r="ADA7" s="64"/>
      <c r="ADB7" s="64"/>
      <c r="ADC7" s="64"/>
      <c r="ADD7" s="64"/>
      <c r="ADE7" s="64"/>
      <c r="ADF7" s="64"/>
      <c r="ADG7" s="64"/>
      <c r="ADH7" s="64"/>
      <c r="ADI7" s="64"/>
      <c r="ADJ7" s="64"/>
      <c r="ADK7" s="64"/>
      <c r="ADL7" s="64"/>
      <c r="ADM7" s="64"/>
      <c r="ADN7" s="64"/>
      <c r="ADO7" s="64"/>
      <c r="ADP7" s="64"/>
      <c r="ADQ7" s="64"/>
      <c r="ADR7" s="64"/>
      <c r="ADS7" s="64"/>
      <c r="ADT7" s="64"/>
      <c r="ADU7" s="64"/>
      <c r="ADV7" s="64"/>
      <c r="ADW7" s="64"/>
      <c r="ADX7" s="64"/>
      <c r="ADY7" s="64"/>
      <c r="ADZ7" s="64"/>
      <c r="AEA7" s="64"/>
      <c r="AEB7" s="64"/>
      <c r="AEC7" s="64"/>
      <c r="AED7" s="64"/>
      <c r="AEE7" s="64"/>
      <c r="AEF7" s="64"/>
      <c r="AEG7" s="64"/>
      <c r="AEH7" s="64"/>
      <c r="AEI7" s="64"/>
      <c r="AEJ7" s="64"/>
      <c r="AEK7" s="64"/>
      <c r="AEL7" s="64"/>
      <c r="AEM7" s="64"/>
      <c r="AEN7" s="64"/>
      <c r="AEO7" s="64"/>
      <c r="AEP7" s="64"/>
      <c r="AEQ7" s="64"/>
      <c r="AER7" s="64"/>
      <c r="AES7" s="64"/>
      <c r="AET7" s="64"/>
      <c r="AEU7" s="64"/>
      <c r="AEV7" s="64"/>
      <c r="AEW7" s="64"/>
      <c r="AEX7" s="64"/>
      <c r="AEY7" s="64"/>
      <c r="AEZ7" s="64"/>
      <c r="AFA7" s="64"/>
      <c r="AFB7" s="64"/>
      <c r="AFC7" s="64"/>
      <c r="AFD7" s="64"/>
      <c r="AFE7" s="64"/>
      <c r="AFF7" s="64"/>
      <c r="AFG7" s="64"/>
      <c r="AFH7" s="64"/>
      <c r="AFI7" s="64"/>
      <c r="AFJ7" s="64"/>
      <c r="AFK7" s="64"/>
      <c r="AFL7" s="64"/>
      <c r="AFM7" s="64"/>
      <c r="AFN7" s="64"/>
      <c r="AFO7" s="64"/>
      <c r="AFP7" s="64"/>
      <c r="AFQ7" s="64"/>
      <c r="AFR7" s="64"/>
      <c r="AFS7" s="64"/>
      <c r="AFT7" s="64"/>
      <c r="AFU7" s="64"/>
      <c r="AFV7" s="64"/>
      <c r="AFW7" s="64"/>
      <c r="AFX7" s="64"/>
      <c r="AFY7" s="64"/>
      <c r="AFZ7" s="64"/>
      <c r="AGA7" s="64"/>
      <c r="AGB7" s="64"/>
      <c r="AGC7" s="64"/>
      <c r="AGD7" s="64"/>
      <c r="AGE7" s="64"/>
      <c r="AGF7" s="64"/>
      <c r="AGG7" s="64"/>
      <c r="AGH7" s="64"/>
      <c r="AGI7" s="64"/>
      <c r="AGJ7" s="64"/>
      <c r="AGK7" s="64"/>
      <c r="AGL7" s="64"/>
      <c r="AGM7" s="64"/>
      <c r="AGN7" s="64"/>
      <c r="AGO7" s="64"/>
      <c r="AGP7" s="64"/>
      <c r="AGQ7" s="64"/>
      <c r="AGR7" s="64"/>
      <c r="AGS7" s="64"/>
      <c r="AGT7" s="64"/>
      <c r="AGU7" s="64"/>
      <c r="AGV7" s="64"/>
      <c r="AGW7" s="64"/>
      <c r="AGX7" s="64"/>
      <c r="AGY7" s="64"/>
      <c r="AGZ7" s="64"/>
      <c r="AHA7" s="64"/>
      <c r="AHB7" s="64"/>
      <c r="AHC7" s="64"/>
      <c r="AHD7" s="64"/>
      <c r="AHE7" s="64"/>
      <c r="AHF7" s="64"/>
      <c r="AHG7" s="64"/>
      <c r="AHH7" s="64"/>
      <c r="AHI7" s="64"/>
      <c r="AHJ7" s="64"/>
      <c r="AHK7" s="64"/>
      <c r="AHL7" s="64"/>
      <c r="AHM7" s="64"/>
      <c r="AHN7" s="64"/>
      <c r="AHO7" s="64"/>
      <c r="AHP7" s="64"/>
      <c r="AHQ7" s="64"/>
      <c r="AHR7" s="64"/>
      <c r="AHS7" s="64"/>
      <c r="AHT7" s="64"/>
      <c r="AHU7" s="64"/>
      <c r="AHV7" s="64"/>
      <c r="AHW7" s="64"/>
      <c r="AHX7" s="64"/>
      <c r="AHY7" s="64"/>
      <c r="AHZ7" s="64"/>
      <c r="AIA7" s="64"/>
      <c r="AIB7" s="64"/>
      <c r="AIC7" s="64"/>
      <c r="AID7" s="64"/>
      <c r="AIE7" s="64"/>
      <c r="AIF7" s="64"/>
      <c r="AIG7" s="64"/>
      <c r="AIH7" s="64"/>
      <c r="AII7" s="64"/>
      <c r="AIJ7" s="64"/>
      <c r="AIK7" s="64"/>
      <c r="AIL7" s="64"/>
      <c r="AIM7" s="64"/>
      <c r="AIN7" s="64"/>
      <c r="AIO7" s="64"/>
      <c r="AIP7" s="64"/>
      <c r="AIQ7" s="64"/>
      <c r="AIR7" s="64"/>
      <c r="AIS7" s="64"/>
      <c r="AIT7" s="64"/>
      <c r="AIU7" s="64"/>
      <c r="AIV7" s="64"/>
      <c r="AIW7" s="64"/>
      <c r="AIX7" s="64"/>
      <c r="AIY7" s="64"/>
      <c r="AIZ7" s="64"/>
      <c r="AJA7" s="64"/>
      <c r="AJB7" s="64"/>
      <c r="AJC7" s="64"/>
      <c r="AJD7" s="64"/>
      <c r="AJE7" s="64"/>
      <c r="AJF7" s="64"/>
      <c r="AJG7" s="64"/>
      <c r="AJH7" s="64"/>
      <c r="AJI7" s="64"/>
      <c r="AJJ7" s="64"/>
      <c r="AJK7" s="64"/>
      <c r="AJL7" s="64"/>
      <c r="AJM7" s="64"/>
      <c r="AJN7" s="64"/>
      <c r="AJO7" s="64"/>
      <c r="AJP7" s="64"/>
      <c r="AJQ7" s="64"/>
      <c r="AJR7" s="64"/>
      <c r="AJS7" s="64"/>
      <c r="AJT7" s="64"/>
      <c r="AJU7" s="64"/>
      <c r="AJV7" s="64"/>
      <c r="AJW7" s="64"/>
      <c r="AJX7" s="64"/>
      <c r="AJY7" s="64"/>
      <c r="AJZ7" s="64"/>
      <c r="AKA7" s="64"/>
      <c r="AKB7" s="64"/>
      <c r="AKC7" s="64"/>
      <c r="AKD7" s="64"/>
      <c r="AKE7" s="64"/>
      <c r="AKF7" s="64"/>
      <c r="AKG7" s="64"/>
      <c r="AKH7" s="64"/>
      <c r="AKI7" s="64"/>
      <c r="AKJ7" s="64"/>
      <c r="AKK7" s="64"/>
      <c r="AKL7" s="64"/>
      <c r="AKM7" s="64"/>
      <c r="AKN7" s="64"/>
      <c r="AKO7" s="64"/>
      <c r="AKP7" s="64"/>
      <c r="AKQ7" s="64"/>
      <c r="AKR7" s="64"/>
      <c r="AKS7" s="64"/>
      <c r="AKT7" s="64"/>
      <c r="AKU7" s="64"/>
      <c r="AKV7" s="64"/>
      <c r="AKW7" s="64"/>
      <c r="AKX7" s="64"/>
      <c r="AKY7" s="64"/>
      <c r="AKZ7" s="64"/>
      <c r="ALA7" s="64"/>
      <c r="ALB7" s="64"/>
      <c r="ALC7" s="64"/>
      <c r="ALD7" s="64"/>
      <c r="ALE7" s="64"/>
      <c r="ALF7" s="64"/>
      <c r="ALG7" s="64"/>
      <c r="ALH7" s="64"/>
      <c r="ALI7" s="64"/>
      <c r="ALJ7" s="64"/>
      <c r="ALK7" s="64"/>
      <c r="ALL7" s="64"/>
      <c r="ALM7" s="64"/>
      <c r="ALN7" s="64"/>
      <c r="ALO7" s="64"/>
      <c r="ALP7" s="64"/>
      <c r="ALQ7" s="64"/>
      <c r="ALR7" s="64"/>
      <c r="ALS7" s="64"/>
      <c r="ALT7" s="64"/>
      <c r="ALU7" s="64"/>
      <c r="ALV7" s="64"/>
      <c r="ALW7" s="64"/>
      <c r="ALX7" s="64"/>
      <c r="ALY7" s="64"/>
      <c r="ALZ7" s="64"/>
      <c r="AMA7" s="64"/>
      <c r="AMB7" s="64"/>
      <c r="AMC7" s="64"/>
      <c r="AMD7" s="64"/>
      <c r="AME7" s="64"/>
      <c r="AMF7" s="64"/>
      <c r="AMG7" s="64"/>
      <c r="AMH7" s="64"/>
      <c r="AMI7" s="64"/>
      <c r="AMJ7" s="64"/>
      <c r="AMK7" s="64"/>
      <c r="AML7" s="64"/>
      <c r="AMM7" s="64"/>
      <c r="AMN7" s="64"/>
      <c r="AMO7" s="64"/>
      <c r="AMP7" s="64"/>
      <c r="AMQ7" s="64"/>
      <c r="AMR7" s="64"/>
      <c r="AMS7" s="64"/>
      <c r="AMT7" s="64"/>
      <c r="AMU7" s="64"/>
      <c r="AMV7" s="64"/>
      <c r="AMW7" s="64"/>
      <c r="AMX7" s="64"/>
      <c r="AMY7" s="64"/>
      <c r="AMZ7" s="64"/>
      <c r="ANA7" s="64"/>
      <c r="ANB7" s="64"/>
      <c r="ANC7" s="64"/>
      <c r="AND7" s="64"/>
      <c r="ANE7" s="64"/>
      <c r="ANF7" s="64"/>
      <c r="ANG7" s="64"/>
      <c r="ANH7" s="64"/>
      <c r="ANI7" s="64"/>
      <c r="ANJ7" s="64"/>
      <c r="ANK7" s="64"/>
      <c r="ANL7" s="64"/>
      <c r="ANM7" s="64"/>
      <c r="ANN7" s="64"/>
      <c r="ANO7" s="64"/>
      <c r="ANP7" s="64"/>
      <c r="ANQ7" s="64"/>
      <c r="ANR7" s="64"/>
      <c r="ANS7" s="64"/>
      <c r="ANT7" s="64"/>
      <c r="ANU7" s="64"/>
      <c r="ANV7" s="64"/>
      <c r="ANW7" s="64"/>
      <c r="ANX7" s="64"/>
      <c r="ANY7" s="64"/>
      <c r="ANZ7" s="64"/>
      <c r="AOA7" s="64"/>
      <c r="AOB7" s="64"/>
      <c r="AOC7" s="64"/>
      <c r="AOD7" s="64"/>
      <c r="AOE7" s="64"/>
      <c r="AOF7" s="64"/>
      <c r="AOG7" s="64"/>
      <c r="AOH7" s="64"/>
      <c r="AOI7" s="64"/>
      <c r="AOJ7" s="64"/>
      <c r="AOK7" s="64"/>
      <c r="AOL7" s="64"/>
      <c r="AOM7" s="64"/>
      <c r="AON7" s="64"/>
      <c r="AOO7" s="64"/>
      <c r="AOP7" s="64"/>
      <c r="AOQ7" s="64"/>
      <c r="AOR7" s="64"/>
      <c r="AOS7" s="64"/>
      <c r="AOT7" s="64"/>
      <c r="AOU7" s="64"/>
      <c r="AOV7" s="64"/>
      <c r="AOW7" s="64"/>
      <c r="AOX7" s="64"/>
      <c r="AOY7" s="64"/>
      <c r="AOZ7" s="64"/>
      <c r="APA7" s="64"/>
      <c r="APB7" s="64"/>
      <c r="APC7" s="64"/>
      <c r="APD7" s="64"/>
      <c r="APE7" s="64"/>
      <c r="APF7" s="64"/>
      <c r="APG7" s="64"/>
      <c r="APH7" s="64"/>
      <c r="API7" s="64"/>
      <c r="APJ7" s="64"/>
      <c r="APK7" s="64"/>
      <c r="APL7" s="64"/>
      <c r="APM7" s="64"/>
      <c r="APN7" s="64"/>
      <c r="APO7" s="64"/>
      <c r="APP7" s="64"/>
      <c r="APQ7" s="64"/>
      <c r="APR7" s="64"/>
      <c r="APS7" s="64"/>
      <c r="APT7" s="64"/>
      <c r="APU7" s="64"/>
      <c r="APV7" s="64"/>
      <c r="APW7" s="64"/>
      <c r="APX7" s="64"/>
      <c r="APY7" s="64"/>
      <c r="APZ7" s="64"/>
      <c r="AQA7" s="64"/>
      <c r="AQB7" s="64"/>
      <c r="AQC7" s="64"/>
      <c r="AQD7" s="64"/>
      <c r="AQE7" s="64"/>
      <c r="AQF7" s="64"/>
      <c r="AQG7" s="64"/>
      <c r="AQH7" s="64"/>
      <c r="AQI7" s="64"/>
      <c r="AQJ7" s="64"/>
      <c r="AQK7" s="64"/>
      <c r="AQL7" s="64"/>
      <c r="AQM7" s="64"/>
      <c r="AQN7" s="64"/>
      <c r="AQO7" s="64"/>
      <c r="AQP7" s="64"/>
      <c r="AQQ7" s="64"/>
      <c r="AQR7" s="64"/>
      <c r="AQS7" s="64"/>
      <c r="AQT7" s="64"/>
      <c r="AQU7" s="64"/>
      <c r="AQV7" s="64"/>
      <c r="AQW7" s="64"/>
      <c r="AQX7" s="64"/>
      <c r="AQY7" s="64"/>
      <c r="AQZ7" s="64"/>
      <c r="ARA7" s="64"/>
      <c r="ARB7" s="64"/>
      <c r="ARC7" s="64"/>
      <c r="ARD7" s="64"/>
      <c r="ARE7" s="64"/>
      <c r="ARF7" s="64"/>
      <c r="ARG7" s="64"/>
      <c r="ARH7" s="64"/>
      <c r="ARI7" s="64"/>
      <c r="ARJ7" s="64"/>
      <c r="ARK7" s="64"/>
      <c r="ARL7" s="64"/>
      <c r="ARM7" s="64"/>
      <c r="ARN7" s="64"/>
      <c r="ARO7" s="64"/>
      <c r="ARP7" s="64"/>
      <c r="ARQ7" s="64"/>
      <c r="ARR7" s="64"/>
      <c r="ARS7" s="64"/>
      <c r="ART7" s="64"/>
      <c r="ARU7" s="64"/>
      <c r="ARV7" s="64"/>
      <c r="ARW7" s="64"/>
      <c r="ARX7" s="64"/>
      <c r="ARY7" s="64"/>
      <c r="ARZ7" s="64"/>
      <c r="ASA7" s="64"/>
      <c r="ASB7" s="64"/>
      <c r="ASC7" s="64"/>
      <c r="ASD7" s="64"/>
      <c r="ASE7" s="64"/>
      <c r="ASF7" s="64"/>
      <c r="ASG7" s="64"/>
      <c r="ASH7" s="64"/>
      <c r="ASI7" s="64"/>
      <c r="ASJ7" s="64"/>
      <c r="ASK7" s="64"/>
      <c r="ASL7" s="64"/>
      <c r="ASM7" s="64"/>
      <c r="ASN7" s="64"/>
      <c r="ASO7" s="64"/>
      <c r="ASP7" s="64"/>
      <c r="ASQ7" s="64"/>
      <c r="ASR7" s="64"/>
      <c r="ASS7" s="64"/>
      <c r="AST7" s="64"/>
      <c r="ASU7" s="64"/>
      <c r="ASV7" s="64"/>
      <c r="ASW7" s="64"/>
      <c r="ASX7" s="64"/>
      <c r="ASY7" s="64"/>
      <c r="ASZ7" s="64"/>
      <c r="ATA7" s="64"/>
      <c r="ATB7" s="64"/>
      <c r="ATC7" s="64"/>
      <c r="ATD7" s="64"/>
      <c r="ATE7" s="64"/>
      <c r="ATF7" s="64"/>
      <c r="ATG7" s="64"/>
      <c r="ATH7" s="64"/>
      <c r="ATI7" s="64"/>
      <c r="ATJ7" s="64"/>
      <c r="ATK7" s="64"/>
      <c r="ATL7" s="64"/>
      <c r="ATM7" s="64"/>
      <c r="ATN7" s="64"/>
      <c r="ATO7" s="64"/>
      <c r="ATP7" s="64"/>
      <c r="ATQ7" s="64"/>
      <c r="ATR7" s="64"/>
      <c r="ATS7" s="64"/>
      <c r="ATT7" s="64"/>
      <c r="ATU7" s="64"/>
      <c r="ATV7" s="64"/>
      <c r="ATW7" s="64"/>
      <c r="ATX7" s="64"/>
      <c r="ATY7" s="64"/>
      <c r="ATZ7" s="64"/>
      <c r="AUA7" s="64"/>
      <c r="AUB7" s="64"/>
      <c r="AUC7" s="64"/>
      <c r="AUD7" s="64"/>
      <c r="AUE7" s="64"/>
      <c r="AUF7" s="64"/>
      <c r="AUG7" s="64"/>
      <c r="AUH7" s="64"/>
      <c r="AUI7" s="64"/>
      <c r="AUJ7" s="64"/>
      <c r="AUK7" s="64"/>
      <c r="AUL7" s="64"/>
      <c r="AUM7" s="64"/>
      <c r="AUN7" s="64"/>
      <c r="AUO7" s="64"/>
      <c r="AUP7" s="64"/>
      <c r="AUQ7" s="64"/>
      <c r="AUR7" s="64"/>
      <c r="AUS7" s="64"/>
      <c r="AUT7" s="64"/>
      <c r="AUU7" s="64"/>
      <c r="AUV7" s="64"/>
      <c r="AUW7" s="64"/>
      <c r="AUX7" s="64"/>
      <c r="AUY7" s="64"/>
      <c r="AUZ7" s="64"/>
      <c r="AVA7" s="64"/>
      <c r="AVB7" s="64"/>
      <c r="AVC7" s="64"/>
      <c r="AVD7" s="64"/>
      <c r="AVE7" s="64"/>
      <c r="AVF7" s="64"/>
      <c r="AVG7" s="64"/>
      <c r="AVH7" s="64"/>
      <c r="AVI7" s="64"/>
      <c r="AVJ7" s="64"/>
      <c r="AVK7" s="64"/>
      <c r="AVL7" s="64"/>
      <c r="AVM7" s="64"/>
      <c r="AVN7" s="64"/>
      <c r="AVO7" s="64"/>
      <c r="AVP7" s="64"/>
      <c r="AVQ7" s="64"/>
      <c r="AVR7" s="64"/>
      <c r="AVS7" s="64"/>
      <c r="AVT7" s="64"/>
      <c r="AVU7" s="64"/>
      <c r="AVV7" s="64"/>
      <c r="AVW7" s="64"/>
      <c r="AVX7" s="64"/>
      <c r="AVY7" s="64"/>
      <c r="AVZ7" s="64"/>
      <c r="AWA7" s="64"/>
      <c r="AWB7" s="64"/>
      <c r="AWC7" s="64"/>
      <c r="AWD7" s="64"/>
      <c r="AWE7" s="64"/>
      <c r="AWF7" s="64"/>
      <c r="AWG7" s="64"/>
      <c r="AWH7" s="64"/>
      <c r="AWI7" s="64"/>
      <c r="AWJ7" s="64"/>
      <c r="AWK7" s="64"/>
      <c r="AWL7" s="64"/>
      <c r="AWM7" s="64"/>
      <c r="AWN7" s="64"/>
      <c r="AWO7" s="64"/>
      <c r="AWP7" s="64"/>
      <c r="AWQ7" s="64"/>
      <c r="AWR7" s="64"/>
      <c r="AWS7" s="64"/>
      <c r="AWT7" s="64"/>
      <c r="AWU7" s="64"/>
      <c r="AWV7" s="64"/>
      <c r="AWW7" s="64"/>
      <c r="AWX7" s="64"/>
      <c r="AWY7" s="64"/>
      <c r="AWZ7" s="64"/>
      <c r="AXA7" s="64"/>
      <c r="AXB7" s="64"/>
      <c r="AXC7" s="64"/>
      <c r="AXD7" s="64"/>
      <c r="AXE7" s="64"/>
      <c r="AXF7" s="64"/>
      <c r="AXG7" s="64"/>
      <c r="AXH7" s="64"/>
      <c r="AXI7" s="64"/>
      <c r="AXJ7" s="64"/>
      <c r="AXK7" s="64"/>
      <c r="AXL7" s="64"/>
      <c r="AXM7" s="64"/>
      <c r="AXN7" s="64"/>
      <c r="AXO7" s="64"/>
      <c r="AXP7" s="64"/>
      <c r="AXQ7" s="64"/>
      <c r="AXR7" s="64"/>
      <c r="AXS7" s="64"/>
      <c r="AXT7" s="64"/>
      <c r="AXU7" s="64"/>
      <c r="AXV7" s="64"/>
      <c r="AXW7" s="64"/>
      <c r="AXX7" s="64"/>
      <c r="AXY7" s="64"/>
      <c r="AXZ7" s="64"/>
      <c r="AYA7" s="64"/>
      <c r="AYB7" s="64"/>
      <c r="AYC7" s="64"/>
      <c r="AYD7" s="64"/>
      <c r="AYE7" s="64"/>
      <c r="AYF7" s="64"/>
      <c r="AYG7" s="64"/>
      <c r="AYH7" s="64"/>
      <c r="AYI7" s="64"/>
      <c r="AYJ7" s="64"/>
      <c r="AYK7" s="64"/>
      <c r="AYL7" s="64"/>
      <c r="AYM7" s="64"/>
      <c r="AYN7" s="64"/>
      <c r="AYO7" s="64"/>
      <c r="AYP7" s="64"/>
      <c r="AYQ7" s="64"/>
      <c r="AYR7" s="64"/>
      <c r="AYS7" s="64"/>
      <c r="AYT7" s="64"/>
      <c r="AYU7" s="64"/>
      <c r="AYV7" s="64"/>
      <c r="AYW7" s="64"/>
      <c r="AYX7" s="64"/>
      <c r="AYY7" s="64"/>
      <c r="AYZ7" s="64"/>
      <c r="AZA7" s="64"/>
      <c r="AZB7" s="64"/>
      <c r="AZC7" s="64"/>
      <c r="AZD7" s="64"/>
      <c r="AZE7" s="64"/>
      <c r="AZF7" s="64"/>
      <c r="AZG7" s="64"/>
      <c r="AZH7" s="64"/>
      <c r="AZI7" s="64"/>
      <c r="AZJ7" s="64"/>
      <c r="AZK7" s="64"/>
      <c r="AZL7" s="64"/>
      <c r="AZM7" s="64"/>
      <c r="AZN7" s="64"/>
      <c r="AZO7" s="64"/>
      <c r="AZP7" s="64"/>
      <c r="AZQ7" s="64"/>
      <c r="AZR7" s="64"/>
      <c r="AZS7" s="64"/>
      <c r="AZT7" s="64"/>
      <c r="AZU7" s="64"/>
      <c r="AZV7" s="64"/>
      <c r="AZW7" s="64"/>
      <c r="AZX7" s="64"/>
      <c r="AZY7" s="64"/>
      <c r="AZZ7" s="64"/>
      <c r="BAA7" s="64"/>
      <c r="BAB7" s="64"/>
      <c r="BAC7" s="64"/>
      <c r="BAD7" s="64"/>
      <c r="BAE7" s="64"/>
      <c r="BAF7" s="64"/>
      <c r="BAG7" s="64"/>
      <c r="BAH7" s="64"/>
      <c r="BAI7" s="64"/>
      <c r="BAJ7" s="64"/>
      <c r="BAK7" s="64"/>
      <c r="BAL7" s="64"/>
      <c r="BAM7" s="64"/>
      <c r="BAN7" s="64"/>
      <c r="BAO7" s="64"/>
      <c r="BAP7" s="64"/>
      <c r="BAQ7" s="64"/>
      <c r="BAR7" s="64"/>
      <c r="BAS7" s="64"/>
      <c r="BAT7" s="64"/>
      <c r="BAU7" s="64"/>
      <c r="BAV7" s="64"/>
      <c r="BAW7" s="64"/>
      <c r="BAX7" s="64"/>
      <c r="BAY7" s="64"/>
      <c r="BAZ7" s="64"/>
      <c r="BBA7" s="64"/>
      <c r="BBB7" s="64"/>
      <c r="BBC7" s="64"/>
      <c r="BBD7" s="64"/>
      <c r="BBE7" s="64"/>
      <c r="BBF7" s="64"/>
      <c r="BBG7" s="64"/>
      <c r="BBH7" s="64"/>
      <c r="BBI7" s="64"/>
      <c r="BBJ7" s="64"/>
      <c r="BBK7" s="64"/>
      <c r="BBL7" s="64"/>
      <c r="BBM7" s="64"/>
      <c r="BBN7" s="64"/>
      <c r="BBO7" s="64"/>
      <c r="BBP7" s="64"/>
      <c r="BBQ7" s="64"/>
      <c r="BBR7" s="64"/>
      <c r="BBS7" s="64"/>
      <c r="BBT7" s="64"/>
      <c r="BBU7" s="64"/>
      <c r="BBV7" s="64"/>
      <c r="BBW7" s="64"/>
      <c r="BBX7" s="64"/>
      <c r="BBY7" s="64"/>
      <c r="BBZ7" s="64"/>
      <c r="BCA7" s="64"/>
      <c r="BCB7" s="64"/>
      <c r="BCC7" s="64"/>
      <c r="BCD7" s="64"/>
      <c r="BCE7" s="64"/>
      <c r="BCF7" s="64"/>
      <c r="BCG7" s="64"/>
      <c r="BCH7" s="64"/>
      <c r="BCI7" s="64"/>
      <c r="BCJ7" s="64"/>
      <c r="BCK7" s="64"/>
      <c r="BCL7" s="64"/>
      <c r="BCM7" s="64"/>
      <c r="BCN7" s="64"/>
      <c r="BCO7" s="64"/>
      <c r="BCP7" s="64"/>
      <c r="BCQ7" s="64"/>
      <c r="BCR7" s="64"/>
      <c r="BCS7" s="64"/>
      <c r="BCT7" s="64"/>
      <c r="BCU7" s="64"/>
      <c r="BCV7" s="64"/>
      <c r="BCW7" s="64"/>
      <c r="BCX7" s="64"/>
      <c r="BCY7" s="64"/>
      <c r="BCZ7" s="64"/>
      <c r="BDA7" s="64"/>
      <c r="BDB7" s="64"/>
      <c r="BDC7" s="64"/>
      <c r="BDD7" s="64"/>
      <c r="BDE7" s="64"/>
      <c r="BDF7" s="64"/>
      <c r="BDG7" s="64"/>
      <c r="BDH7" s="64"/>
      <c r="BDI7" s="64"/>
      <c r="BDJ7" s="64"/>
      <c r="BDK7" s="64"/>
      <c r="BDL7" s="64"/>
      <c r="BDM7" s="64"/>
      <c r="BDN7" s="64"/>
      <c r="BDO7" s="64"/>
      <c r="BDP7" s="64"/>
      <c r="BDQ7" s="64"/>
      <c r="BDR7" s="64"/>
      <c r="BDS7" s="64"/>
      <c r="BDT7" s="64"/>
      <c r="BDU7" s="64"/>
      <c r="BDV7" s="64"/>
      <c r="BDW7" s="64"/>
      <c r="BDX7" s="64"/>
      <c r="BDY7" s="64"/>
      <c r="BDZ7" s="64"/>
      <c r="BEA7" s="64"/>
      <c r="BEB7" s="64"/>
      <c r="BEC7" s="64"/>
      <c r="BED7" s="64"/>
      <c r="BEE7" s="64"/>
      <c r="BEF7" s="64"/>
      <c r="BEG7" s="64"/>
      <c r="BEH7" s="64"/>
      <c r="BEI7" s="64"/>
      <c r="BEJ7" s="64"/>
      <c r="BEK7" s="64"/>
      <c r="BEL7" s="64"/>
      <c r="BEM7" s="64"/>
      <c r="BEN7" s="64"/>
      <c r="BEO7" s="64"/>
      <c r="BEP7" s="64"/>
      <c r="BEQ7" s="64"/>
      <c r="BER7" s="64"/>
      <c r="BES7" s="64"/>
      <c r="BET7" s="64"/>
      <c r="BEU7" s="64"/>
      <c r="BEV7" s="64"/>
      <c r="BEW7" s="64"/>
      <c r="BEX7" s="64"/>
      <c r="BEY7" s="64"/>
      <c r="BEZ7" s="64"/>
      <c r="BFA7" s="64"/>
      <c r="BFB7" s="64"/>
      <c r="BFC7" s="64"/>
      <c r="BFD7" s="64"/>
      <c r="BFE7" s="64"/>
      <c r="BFF7" s="64"/>
      <c r="BFG7" s="64"/>
      <c r="BFH7" s="64"/>
      <c r="BFI7" s="64"/>
      <c r="BFJ7" s="64"/>
      <c r="BFK7" s="64"/>
      <c r="BFL7" s="64"/>
      <c r="BFM7" s="64"/>
      <c r="BFN7" s="64"/>
      <c r="BFO7" s="64"/>
      <c r="BFP7" s="64"/>
      <c r="BFQ7" s="64"/>
      <c r="BFR7" s="64"/>
      <c r="BFS7" s="64"/>
      <c r="BFT7" s="64"/>
      <c r="BFU7" s="64"/>
      <c r="BFV7" s="64"/>
      <c r="BFW7" s="64"/>
      <c r="BFX7" s="64"/>
      <c r="BFY7" s="64"/>
      <c r="BFZ7" s="64"/>
      <c r="BGA7" s="64"/>
      <c r="BGB7" s="64"/>
      <c r="BGC7" s="64"/>
      <c r="BGD7" s="64"/>
      <c r="BGE7" s="64"/>
      <c r="BGF7" s="64"/>
      <c r="BGG7" s="64"/>
      <c r="BGH7" s="64"/>
      <c r="BGI7" s="64"/>
      <c r="BGJ7" s="64"/>
      <c r="BGK7" s="64"/>
      <c r="BGL7" s="64"/>
      <c r="BGM7" s="64"/>
      <c r="BGN7" s="64"/>
      <c r="BGO7" s="64"/>
      <c r="BGP7" s="64"/>
      <c r="BGQ7" s="64"/>
      <c r="BGR7" s="64"/>
      <c r="BGS7" s="64"/>
      <c r="BGT7" s="64"/>
      <c r="BGU7" s="64"/>
      <c r="BGV7" s="64"/>
      <c r="BGW7" s="64"/>
      <c r="BGX7" s="64"/>
      <c r="BGY7" s="64"/>
      <c r="BGZ7" s="64"/>
      <c r="BHA7" s="64"/>
      <c r="BHB7" s="64"/>
      <c r="BHC7" s="64"/>
      <c r="BHD7" s="64"/>
      <c r="BHE7" s="64"/>
      <c r="BHF7" s="64"/>
      <c r="BHG7" s="64"/>
      <c r="BHH7" s="64"/>
      <c r="BHI7" s="64"/>
      <c r="BHJ7" s="64"/>
      <c r="BHK7" s="64"/>
      <c r="BHL7" s="64"/>
      <c r="BHM7" s="64"/>
      <c r="BHN7" s="64"/>
      <c r="BHO7" s="64"/>
      <c r="BHP7" s="64"/>
      <c r="BHQ7" s="64"/>
      <c r="BHR7" s="64"/>
      <c r="BHS7" s="64"/>
      <c r="BHT7" s="64"/>
      <c r="BHU7" s="64"/>
      <c r="BHV7" s="64"/>
      <c r="BHW7" s="64"/>
      <c r="BHX7" s="64"/>
      <c r="BHY7" s="64"/>
      <c r="BHZ7" s="64"/>
      <c r="BIA7" s="64"/>
      <c r="BIB7" s="64"/>
      <c r="BIC7" s="64"/>
      <c r="BID7" s="64"/>
      <c r="BIE7" s="64"/>
      <c r="BIF7" s="64"/>
      <c r="BIG7" s="64"/>
      <c r="BIH7" s="64"/>
      <c r="BII7" s="64"/>
      <c r="BIJ7" s="64"/>
      <c r="BIK7" s="64"/>
      <c r="BIL7" s="64"/>
      <c r="BIM7" s="64"/>
      <c r="BIN7" s="64"/>
      <c r="BIO7" s="64"/>
      <c r="BIP7" s="64"/>
      <c r="BIQ7" s="64"/>
      <c r="BIR7" s="64"/>
      <c r="BIS7" s="64"/>
      <c r="BIT7" s="64"/>
      <c r="BIU7" s="64"/>
      <c r="BIV7" s="64"/>
      <c r="BIW7" s="64"/>
      <c r="BIX7" s="64"/>
      <c r="BIY7" s="64"/>
      <c r="BIZ7" s="64"/>
      <c r="BJA7" s="64"/>
      <c r="BJB7" s="64"/>
      <c r="BJC7" s="64"/>
      <c r="BJD7" s="64"/>
      <c r="BJE7" s="64"/>
      <c r="BJF7" s="64"/>
      <c r="BJG7" s="64"/>
      <c r="BJH7" s="64"/>
      <c r="BJI7" s="64"/>
      <c r="BJJ7" s="64"/>
      <c r="BJK7" s="64"/>
      <c r="BJL7" s="64"/>
      <c r="BJM7" s="64"/>
      <c r="BJN7" s="64"/>
      <c r="BJO7" s="64"/>
      <c r="BJP7" s="64"/>
      <c r="BJQ7" s="64"/>
      <c r="BJR7" s="64"/>
      <c r="BJS7" s="64"/>
      <c r="BJT7" s="64"/>
      <c r="BJU7" s="64"/>
      <c r="BJV7" s="64"/>
      <c r="BJW7" s="64"/>
      <c r="BJX7" s="64"/>
      <c r="BJY7" s="64"/>
      <c r="BJZ7" s="64"/>
      <c r="BKA7" s="64"/>
      <c r="BKB7" s="64"/>
      <c r="BKC7" s="64"/>
      <c r="BKD7" s="64"/>
      <c r="BKE7" s="64"/>
      <c r="BKF7" s="64"/>
      <c r="BKG7" s="64"/>
      <c r="BKH7" s="64"/>
      <c r="BKI7" s="64"/>
      <c r="BKJ7" s="64"/>
      <c r="BKK7" s="64"/>
      <c r="BKL7" s="64"/>
      <c r="BKM7" s="64"/>
      <c r="BKN7" s="64"/>
      <c r="BKO7" s="64"/>
      <c r="BKP7" s="64"/>
      <c r="BKQ7" s="64"/>
      <c r="BKR7" s="64"/>
      <c r="BKS7" s="64"/>
      <c r="BKT7" s="64"/>
      <c r="BKU7" s="64"/>
      <c r="BKV7" s="64"/>
      <c r="BKW7" s="64"/>
      <c r="BKX7" s="64"/>
      <c r="BKY7" s="64"/>
      <c r="BKZ7" s="64"/>
      <c r="BLA7" s="64"/>
      <c r="BLB7" s="64"/>
      <c r="BLC7" s="64"/>
      <c r="BLD7" s="64"/>
      <c r="BLE7" s="64"/>
      <c r="BLF7" s="64"/>
      <c r="BLG7" s="64"/>
      <c r="BLH7" s="64"/>
      <c r="BLI7" s="64"/>
      <c r="BLJ7" s="64"/>
      <c r="BLK7" s="64"/>
      <c r="BLL7" s="64"/>
      <c r="BLM7" s="64"/>
      <c r="BLN7" s="64"/>
      <c r="BLO7" s="64"/>
      <c r="BLP7" s="64"/>
      <c r="BLQ7" s="64"/>
      <c r="BLR7" s="64"/>
      <c r="BLS7" s="64"/>
      <c r="BLT7" s="64"/>
      <c r="BLU7" s="64"/>
      <c r="BLV7" s="64"/>
      <c r="BLW7" s="64"/>
      <c r="BLX7" s="64"/>
      <c r="BLY7" s="64"/>
      <c r="BLZ7" s="64"/>
      <c r="BMA7" s="64"/>
      <c r="BMB7" s="64"/>
      <c r="BMC7" s="64"/>
      <c r="BMD7" s="64"/>
      <c r="BME7" s="64"/>
      <c r="BMF7" s="64"/>
      <c r="BMG7" s="64"/>
      <c r="BMH7" s="64"/>
      <c r="BMI7" s="64"/>
      <c r="BMJ7" s="64"/>
      <c r="BMK7" s="64"/>
      <c r="BML7" s="64"/>
      <c r="BMM7" s="64"/>
      <c r="BMN7" s="64"/>
      <c r="BMO7" s="64"/>
      <c r="BMP7" s="64"/>
      <c r="BMQ7" s="64"/>
      <c r="BMR7" s="64"/>
      <c r="BMS7" s="64"/>
      <c r="BMT7" s="64"/>
      <c r="BMU7" s="64"/>
      <c r="BMV7" s="64"/>
      <c r="BMW7" s="64"/>
      <c r="BMX7" s="64"/>
      <c r="BMY7" s="64"/>
      <c r="BMZ7" s="64"/>
      <c r="BNA7" s="64"/>
      <c r="BNB7" s="64"/>
      <c r="BNC7" s="64"/>
      <c r="BND7" s="64"/>
      <c r="BNE7" s="64"/>
      <c r="BNF7" s="64"/>
      <c r="BNG7" s="64"/>
      <c r="BNH7" s="64"/>
      <c r="BNI7" s="64"/>
      <c r="BNJ7" s="64"/>
      <c r="BNK7" s="64"/>
      <c r="BNL7" s="64"/>
      <c r="BNM7" s="64"/>
      <c r="BNN7" s="64"/>
      <c r="BNO7" s="64"/>
      <c r="BNP7" s="64"/>
      <c r="BNQ7" s="64"/>
      <c r="BNR7" s="64"/>
      <c r="BNS7" s="64"/>
      <c r="BNT7" s="64"/>
      <c r="BNU7" s="64"/>
      <c r="BNV7" s="64"/>
      <c r="BNW7" s="64"/>
      <c r="BNX7" s="64"/>
      <c r="BNY7" s="64"/>
      <c r="BNZ7" s="64"/>
      <c r="BOA7" s="64"/>
      <c r="BOB7" s="64"/>
      <c r="BOC7" s="64"/>
      <c r="BOD7" s="64"/>
      <c r="BOE7" s="64"/>
      <c r="BOF7" s="64"/>
      <c r="BOG7" s="64"/>
      <c r="BOH7" s="64"/>
      <c r="BOI7" s="64"/>
      <c r="BOJ7" s="64"/>
      <c r="BOK7" s="64"/>
      <c r="BOL7" s="64"/>
      <c r="BOM7" s="64"/>
      <c r="BON7" s="64"/>
      <c r="BOO7" s="64"/>
      <c r="BOP7" s="64"/>
      <c r="BOQ7" s="64"/>
      <c r="BOR7" s="64"/>
      <c r="BOS7" s="64"/>
      <c r="BOT7" s="64"/>
      <c r="BOU7" s="64"/>
      <c r="BOV7" s="64"/>
      <c r="BOW7" s="64"/>
      <c r="BOX7" s="64"/>
      <c r="BOY7" s="64"/>
      <c r="BOZ7" s="64"/>
      <c r="BPA7" s="64"/>
      <c r="BPB7" s="64"/>
      <c r="BPC7" s="64"/>
      <c r="BPD7" s="64"/>
      <c r="BPE7" s="64"/>
      <c r="BPF7" s="64"/>
      <c r="BPG7" s="64"/>
      <c r="BPH7" s="64"/>
      <c r="BPI7" s="64"/>
      <c r="BPJ7" s="64"/>
      <c r="BPK7" s="64"/>
      <c r="BPL7" s="64"/>
      <c r="BPM7" s="64"/>
      <c r="BPN7" s="64"/>
      <c r="BPO7" s="64"/>
      <c r="BPP7" s="64"/>
      <c r="BPQ7" s="64"/>
      <c r="BPR7" s="64"/>
      <c r="BPS7" s="64"/>
      <c r="BPT7" s="64"/>
      <c r="BPU7" s="64"/>
      <c r="BPV7" s="64"/>
      <c r="BPW7" s="64"/>
      <c r="BPX7" s="64"/>
      <c r="BPY7" s="64"/>
      <c r="BPZ7" s="64"/>
      <c r="BQA7" s="64"/>
      <c r="BQB7" s="64"/>
      <c r="BQC7" s="64"/>
      <c r="BQD7" s="64"/>
      <c r="BQE7" s="64"/>
      <c r="BQF7" s="64"/>
      <c r="BQG7" s="64"/>
      <c r="BQH7" s="64"/>
      <c r="BQI7" s="64"/>
      <c r="BQJ7" s="64"/>
      <c r="BQK7" s="64"/>
      <c r="BQL7" s="64"/>
      <c r="BQM7" s="64"/>
      <c r="BQN7" s="64"/>
      <c r="BQO7" s="64"/>
      <c r="BQP7" s="64"/>
      <c r="BQQ7" s="64"/>
      <c r="BQR7" s="64"/>
      <c r="BQS7" s="64"/>
      <c r="BQT7" s="64"/>
      <c r="BQU7" s="64"/>
      <c r="BQV7" s="64"/>
      <c r="BQW7" s="64"/>
      <c r="BQX7" s="64"/>
      <c r="BQY7" s="64"/>
      <c r="BQZ7" s="64"/>
      <c r="BRA7" s="64"/>
      <c r="BRB7" s="64"/>
      <c r="BRC7" s="64"/>
      <c r="BRD7" s="64"/>
      <c r="BRE7" s="64"/>
      <c r="BRF7" s="64"/>
      <c r="BRG7" s="64"/>
      <c r="BRH7" s="64"/>
      <c r="BRI7" s="64"/>
      <c r="BRJ7" s="64"/>
      <c r="BRK7" s="64"/>
      <c r="BRL7" s="64"/>
      <c r="BRM7" s="64"/>
      <c r="BRN7" s="64"/>
      <c r="BRO7" s="64"/>
      <c r="BRP7" s="64"/>
      <c r="BRQ7" s="64"/>
      <c r="BRR7" s="64"/>
      <c r="BRS7" s="64"/>
      <c r="BRT7" s="64"/>
      <c r="BRU7" s="64"/>
      <c r="BRV7" s="64"/>
      <c r="BRW7" s="64"/>
      <c r="BRX7" s="64"/>
      <c r="BRY7" s="64"/>
      <c r="BRZ7" s="64"/>
      <c r="BSA7" s="64"/>
      <c r="BSB7" s="64"/>
      <c r="BSC7" s="64"/>
      <c r="BSD7" s="64"/>
      <c r="BSE7" s="64"/>
      <c r="BSF7" s="64"/>
      <c r="BSG7" s="64"/>
      <c r="BSH7" s="64"/>
      <c r="BSI7" s="64"/>
      <c r="BSJ7" s="64"/>
      <c r="BSK7" s="64"/>
      <c r="BSL7" s="64"/>
      <c r="BSM7" s="64"/>
      <c r="BSN7" s="64"/>
      <c r="BSO7" s="64"/>
      <c r="BSP7" s="64"/>
      <c r="BSQ7" s="64"/>
      <c r="BSR7" s="64"/>
      <c r="BSS7" s="64"/>
      <c r="BST7" s="64"/>
      <c r="BSU7" s="64"/>
      <c r="BSV7" s="64"/>
      <c r="BSW7" s="64"/>
      <c r="BSX7" s="64"/>
      <c r="BSY7" s="64"/>
      <c r="BSZ7" s="64"/>
      <c r="BTA7" s="64"/>
      <c r="BTB7" s="64"/>
      <c r="BTC7" s="64"/>
      <c r="BTD7" s="64"/>
      <c r="BTE7" s="64"/>
      <c r="BTF7" s="64"/>
      <c r="BTG7" s="64"/>
      <c r="BTH7" s="64"/>
      <c r="BTI7" s="64"/>
      <c r="BTJ7" s="64"/>
      <c r="BTK7" s="64"/>
      <c r="BTL7" s="64"/>
      <c r="BTM7" s="64"/>
      <c r="BTN7" s="64"/>
      <c r="BTO7" s="64"/>
      <c r="BTP7" s="64"/>
      <c r="BTQ7" s="64"/>
      <c r="BTR7" s="64"/>
      <c r="BTS7" s="64"/>
      <c r="BTT7" s="64"/>
      <c r="BTU7" s="64"/>
      <c r="BTV7" s="64"/>
      <c r="BTW7" s="64"/>
      <c r="BTX7" s="64"/>
      <c r="BTY7" s="64"/>
      <c r="BTZ7" s="64"/>
      <c r="BUA7" s="64"/>
      <c r="BUB7" s="64"/>
      <c r="BUC7" s="64"/>
      <c r="BUD7" s="64"/>
      <c r="BUE7" s="64"/>
      <c r="BUF7" s="64"/>
      <c r="BUG7" s="64"/>
      <c r="BUH7" s="64"/>
      <c r="BUI7" s="64"/>
      <c r="BUJ7" s="64"/>
      <c r="BUK7" s="64"/>
      <c r="BUL7" s="64"/>
      <c r="BUM7" s="64"/>
      <c r="BUN7" s="64"/>
      <c r="BUO7" s="64"/>
      <c r="BUP7" s="64"/>
      <c r="BUQ7" s="64"/>
      <c r="BUR7" s="64"/>
      <c r="BUS7" s="64"/>
      <c r="BUT7" s="64"/>
      <c r="BUU7" s="64"/>
      <c r="BUV7" s="64"/>
      <c r="BUW7" s="64"/>
      <c r="BUX7" s="64"/>
      <c r="BUY7" s="64"/>
      <c r="BUZ7" s="64"/>
      <c r="BVA7" s="64"/>
      <c r="BVB7" s="64"/>
      <c r="BVC7" s="64"/>
      <c r="BVD7" s="64"/>
      <c r="BVE7" s="64"/>
      <c r="BVF7" s="64"/>
      <c r="BVG7" s="64"/>
      <c r="BVH7" s="64"/>
      <c r="BVI7" s="64"/>
      <c r="BVJ7" s="64"/>
      <c r="BVK7" s="64"/>
      <c r="BVL7" s="64"/>
      <c r="BVM7" s="64"/>
      <c r="BVN7" s="64"/>
      <c r="BVO7" s="64"/>
      <c r="BVP7" s="64"/>
      <c r="BVQ7" s="64"/>
      <c r="BVR7" s="64"/>
      <c r="BVS7" s="64"/>
      <c r="BVT7" s="64"/>
      <c r="BVU7" s="64"/>
      <c r="BVV7" s="64"/>
      <c r="BVW7" s="64"/>
      <c r="BVX7" s="64"/>
      <c r="BVY7" s="64"/>
      <c r="BVZ7" s="64"/>
      <c r="BWA7" s="64"/>
      <c r="BWB7" s="64"/>
      <c r="BWC7" s="64"/>
      <c r="BWD7" s="64"/>
      <c r="BWE7" s="64"/>
      <c r="BWF7" s="64"/>
      <c r="BWG7" s="64"/>
      <c r="BWH7" s="64"/>
      <c r="BWI7" s="64"/>
      <c r="BWJ7" s="64"/>
      <c r="BWK7" s="64"/>
      <c r="BWL7" s="64"/>
      <c r="BWM7" s="64"/>
      <c r="BWN7" s="64"/>
      <c r="BWO7" s="64"/>
      <c r="BWP7" s="64"/>
      <c r="BWQ7" s="64"/>
      <c r="BWR7" s="64"/>
      <c r="BWS7" s="64"/>
      <c r="BWT7" s="64"/>
      <c r="BWU7" s="64"/>
      <c r="BWV7" s="64"/>
      <c r="BWW7" s="64"/>
      <c r="BWX7" s="64"/>
      <c r="BWY7" s="64"/>
      <c r="BWZ7" s="64"/>
      <c r="BXA7" s="64"/>
      <c r="BXB7" s="64"/>
      <c r="BXC7" s="64"/>
      <c r="BXD7" s="64"/>
      <c r="BXE7" s="64"/>
      <c r="BXF7" s="64"/>
      <c r="BXG7" s="64"/>
      <c r="BXH7" s="64"/>
      <c r="BXI7" s="64"/>
      <c r="BXJ7" s="64"/>
      <c r="BXK7" s="64"/>
      <c r="BXL7" s="64"/>
      <c r="BXM7" s="64"/>
      <c r="BXN7" s="64"/>
      <c r="BXO7" s="64"/>
      <c r="BXP7" s="64"/>
      <c r="BXQ7" s="64"/>
      <c r="BXR7" s="64"/>
      <c r="BXS7" s="64"/>
      <c r="BXT7" s="64"/>
      <c r="BXU7" s="64"/>
      <c r="BXV7" s="64"/>
      <c r="BXW7" s="64"/>
      <c r="BXX7" s="64"/>
      <c r="BXY7" s="64"/>
      <c r="BXZ7" s="64"/>
      <c r="BYA7" s="64"/>
      <c r="BYB7" s="64"/>
      <c r="BYC7" s="64"/>
      <c r="BYD7" s="64"/>
      <c r="BYE7" s="64"/>
      <c r="BYF7" s="64"/>
      <c r="BYG7" s="64"/>
      <c r="BYH7" s="64"/>
      <c r="BYI7" s="64"/>
      <c r="BYJ7" s="64"/>
      <c r="BYK7" s="64"/>
      <c r="BYL7" s="64"/>
      <c r="BYM7" s="64"/>
      <c r="BYN7" s="64"/>
      <c r="BYO7" s="64"/>
      <c r="BYP7" s="64"/>
      <c r="BYQ7" s="64"/>
      <c r="BYR7" s="64"/>
      <c r="BYS7" s="64"/>
      <c r="BYT7" s="64"/>
      <c r="BYU7" s="64"/>
      <c r="BYV7" s="64"/>
      <c r="BYW7" s="64"/>
      <c r="BYX7" s="64"/>
      <c r="BYY7" s="64"/>
      <c r="BYZ7" s="64"/>
      <c r="BZA7" s="64"/>
      <c r="BZB7" s="64"/>
      <c r="BZC7" s="64"/>
      <c r="BZD7" s="64"/>
      <c r="BZE7" s="64"/>
      <c r="BZF7" s="64"/>
      <c r="BZG7" s="64"/>
      <c r="BZH7" s="64"/>
      <c r="BZI7" s="64"/>
      <c r="BZJ7" s="64"/>
      <c r="BZK7" s="64"/>
      <c r="BZL7" s="64"/>
      <c r="BZM7" s="64"/>
      <c r="BZN7" s="64"/>
      <c r="BZO7" s="64"/>
      <c r="BZP7" s="64"/>
      <c r="BZQ7" s="64"/>
      <c r="BZR7" s="64"/>
      <c r="BZS7" s="64"/>
      <c r="BZT7" s="64"/>
      <c r="BZU7" s="64"/>
      <c r="BZV7" s="64"/>
      <c r="BZW7" s="64"/>
      <c r="BZX7" s="64"/>
      <c r="BZY7" s="64"/>
      <c r="BZZ7" s="64"/>
      <c r="CAA7" s="64"/>
      <c r="CAB7" s="64"/>
      <c r="CAC7" s="64"/>
      <c r="CAD7" s="64"/>
      <c r="CAE7" s="64"/>
      <c r="CAF7" s="64"/>
      <c r="CAG7" s="64"/>
      <c r="CAH7" s="64"/>
      <c r="CAI7" s="64"/>
      <c r="CAJ7" s="64"/>
      <c r="CAK7" s="64"/>
      <c r="CAL7" s="64"/>
      <c r="CAM7" s="64"/>
      <c r="CAN7" s="64"/>
      <c r="CAO7" s="64"/>
      <c r="CAP7" s="64"/>
      <c r="CAQ7" s="64"/>
      <c r="CAR7" s="64"/>
      <c r="CAS7" s="64"/>
      <c r="CAT7" s="64"/>
      <c r="CAU7" s="64"/>
      <c r="CAV7" s="64"/>
      <c r="CAW7" s="64"/>
      <c r="CAX7" s="64"/>
      <c r="CAY7" s="64"/>
      <c r="CAZ7" s="64"/>
      <c r="CBA7" s="64"/>
      <c r="CBB7" s="64"/>
      <c r="CBC7" s="64"/>
      <c r="CBD7" s="64"/>
      <c r="CBE7" s="64"/>
      <c r="CBF7" s="64"/>
      <c r="CBG7" s="64"/>
      <c r="CBH7" s="64"/>
      <c r="CBI7" s="64"/>
      <c r="CBJ7" s="64"/>
      <c r="CBK7" s="64"/>
      <c r="CBL7" s="64"/>
      <c r="CBM7" s="64"/>
      <c r="CBN7" s="64"/>
      <c r="CBO7" s="64"/>
      <c r="CBP7" s="64"/>
      <c r="CBQ7" s="64"/>
      <c r="CBR7" s="64"/>
      <c r="CBS7" s="64"/>
      <c r="CBT7" s="64"/>
      <c r="CBU7" s="64"/>
      <c r="CBV7" s="64"/>
      <c r="CBW7" s="64"/>
      <c r="CBX7" s="64"/>
      <c r="CBY7" s="64"/>
      <c r="CBZ7" s="64"/>
      <c r="CCA7" s="64"/>
      <c r="CCB7" s="64"/>
      <c r="CCC7" s="64"/>
      <c r="CCD7" s="64"/>
      <c r="CCE7" s="64"/>
      <c r="CCF7" s="64"/>
      <c r="CCG7" s="64"/>
      <c r="CCH7" s="64"/>
      <c r="CCI7" s="64"/>
      <c r="CCJ7" s="64"/>
      <c r="CCK7" s="64"/>
      <c r="CCL7" s="64"/>
      <c r="CCM7" s="64"/>
      <c r="CCN7" s="64"/>
      <c r="CCO7" s="64"/>
      <c r="CCP7" s="64"/>
      <c r="CCQ7" s="64"/>
      <c r="CCR7" s="64"/>
      <c r="CCS7" s="64"/>
      <c r="CCT7" s="64"/>
      <c r="CCU7" s="64"/>
      <c r="CCV7" s="64"/>
      <c r="CCW7" s="64"/>
      <c r="CCX7" s="64"/>
      <c r="CCY7" s="64"/>
      <c r="CCZ7" s="64"/>
      <c r="CDA7" s="64"/>
      <c r="CDB7" s="64"/>
      <c r="CDC7" s="64"/>
      <c r="CDD7" s="64"/>
      <c r="CDE7" s="64"/>
      <c r="CDF7" s="64"/>
      <c r="CDG7" s="64"/>
      <c r="CDH7" s="64"/>
      <c r="CDI7" s="64"/>
      <c r="CDJ7" s="64"/>
      <c r="CDK7" s="64"/>
      <c r="CDL7" s="64"/>
      <c r="CDM7" s="64"/>
      <c r="CDN7" s="64"/>
      <c r="CDO7" s="64"/>
      <c r="CDP7" s="64"/>
      <c r="CDQ7" s="64"/>
      <c r="CDR7" s="64"/>
      <c r="CDS7" s="64"/>
      <c r="CDT7" s="64"/>
      <c r="CDU7" s="64"/>
      <c r="CDV7" s="64"/>
      <c r="CDW7" s="64"/>
      <c r="CDX7" s="64"/>
      <c r="CDY7" s="64"/>
      <c r="CDZ7" s="64"/>
      <c r="CEA7" s="64"/>
      <c r="CEB7" s="64"/>
      <c r="CEC7" s="64"/>
      <c r="CED7" s="64"/>
      <c r="CEE7" s="64"/>
      <c r="CEF7" s="64"/>
      <c r="CEG7" s="64"/>
      <c r="CEH7" s="64"/>
      <c r="CEI7" s="64"/>
      <c r="CEJ7" s="64"/>
      <c r="CEK7" s="64"/>
      <c r="CEL7" s="64"/>
      <c r="CEM7" s="64"/>
      <c r="CEN7" s="64"/>
      <c r="CEO7" s="64"/>
      <c r="CEP7" s="64"/>
      <c r="CEQ7" s="64"/>
      <c r="CER7" s="64"/>
      <c r="CES7" s="64"/>
      <c r="CET7" s="64"/>
      <c r="CEU7" s="64"/>
      <c r="CEV7" s="64"/>
      <c r="CEW7" s="64"/>
      <c r="CEX7" s="64"/>
      <c r="CEY7" s="64"/>
      <c r="CEZ7" s="64"/>
      <c r="CFA7" s="64"/>
      <c r="CFB7" s="64"/>
      <c r="CFC7" s="64"/>
      <c r="CFD7" s="64"/>
      <c r="CFE7" s="64"/>
      <c r="CFF7" s="64"/>
      <c r="CFG7" s="64"/>
      <c r="CFH7" s="64"/>
      <c r="CFI7" s="64"/>
      <c r="CFJ7" s="64"/>
      <c r="CFK7" s="64"/>
      <c r="CFL7" s="64"/>
      <c r="CFM7" s="64"/>
      <c r="CFN7" s="64"/>
      <c r="CFO7" s="64"/>
      <c r="CFP7" s="64"/>
      <c r="CFQ7" s="64"/>
      <c r="CFR7" s="64"/>
      <c r="CFS7" s="64"/>
      <c r="CFT7" s="64"/>
      <c r="CFU7" s="64"/>
      <c r="CFV7" s="64"/>
      <c r="CFW7" s="64"/>
      <c r="CFX7" s="64"/>
      <c r="CFY7" s="64"/>
      <c r="CFZ7" s="64"/>
      <c r="CGA7" s="64"/>
      <c r="CGB7" s="64"/>
      <c r="CGC7" s="64"/>
      <c r="CGD7" s="64"/>
      <c r="CGE7" s="64"/>
      <c r="CGF7" s="64"/>
      <c r="CGG7" s="64"/>
      <c r="CGH7" s="64"/>
      <c r="CGI7" s="64"/>
      <c r="CGJ7" s="64"/>
      <c r="CGK7" s="64"/>
      <c r="CGL7" s="64"/>
      <c r="CGM7" s="64"/>
      <c r="CGN7" s="64"/>
      <c r="CGO7" s="64"/>
      <c r="CGP7" s="64"/>
      <c r="CGQ7" s="64"/>
      <c r="CGR7" s="64"/>
      <c r="CGS7" s="64"/>
      <c r="CGT7" s="64"/>
      <c r="CGU7" s="64"/>
      <c r="CGV7" s="64"/>
      <c r="CGW7" s="64"/>
      <c r="CGX7" s="64"/>
      <c r="CGY7" s="64"/>
      <c r="CGZ7" s="64"/>
      <c r="CHA7" s="64"/>
      <c r="CHB7" s="64"/>
      <c r="CHC7" s="64"/>
      <c r="CHD7" s="64"/>
      <c r="CHE7" s="64"/>
      <c r="CHF7" s="64"/>
      <c r="CHG7" s="64"/>
      <c r="CHH7" s="64"/>
      <c r="CHI7" s="64"/>
      <c r="CHJ7" s="64"/>
      <c r="CHK7" s="64"/>
      <c r="CHL7" s="64"/>
      <c r="CHM7" s="64"/>
      <c r="CHN7" s="64"/>
      <c r="CHO7" s="64"/>
      <c r="CHP7" s="64"/>
      <c r="CHQ7" s="64"/>
      <c r="CHR7" s="64"/>
      <c r="CHS7" s="64"/>
      <c r="CHT7" s="64"/>
      <c r="CHU7" s="64"/>
      <c r="CHV7" s="64"/>
      <c r="CHW7" s="64"/>
      <c r="CHX7" s="64"/>
      <c r="CHY7" s="64"/>
      <c r="CHZ7" s="64"/>
      <c r="CIA7" s="64"/>
      <c r="CIB7" s="64"/>
      <c r="CIC7" s="64"/>
      <c r="CID7" s="64"/>
      <c r="CIE7" s="64"/>
      <c r="CIF7" s="64"/>
      <c r="CIG7" s="64"/>
      <c r="CIH7" s="64"/>
      <c r="CII7" s="64"/>
      <c r="CIJ7" s="64"/>
      <c r="CIK7" s="64"/>
      <c r="CIL7" s="64"/>
      <c r="CIM7" s="64"/>
      <c r="CIN7" s="64"/>
      <c r="CIO7" s="64"/>
      <c r="CIP7" s="64"/>
      <c r="CIQ7" s="64"/>
      <c r="CIR7" s="64"/>
      <c r="CIS7" s="64"/>
      <c r="CIT7" s="64"/>
      <c r="CIU7" s="64"/>
      <c r="CIV7" s="64"/>
      <c r="CIW7" s="64"/>
      <c r="CIX7" s="64"/>
      <c r="CIY7" s="64"/>
      <c r="CIZ7" s="64"/>
      <c r="CJA7" s="64"/>
      <c r="CJB7" s="64"/>
      <c r="CJC7" s="64"/>
      <c r="CJD7" s="64"/>
      <c r="CJE7" s="64"/>
      <c r="CJF7" s="64"/>
      <c r="CJG7" s="64"/>
      <c r="CJH7" s="64"/>
      <c r="CJI7" s="64"/>
      <c r="CJJ7" s="64"/>
      <c r="CJK7" s="64"/>
      <c r="CJL7" s="64"/>
      <c r="CJM7" s="64"/>
      <c r="CJN7" s="64"/>
      <c r="CJO7" s="64"/>
      <c r="CJP7" s="64"/>
      <c r="CJQ7" s="64"/>
      <c r="CJR7" s="64"/>
      <c r="CJS7" s="64"/>
      <c r="CJT7" s="64"/>
      <c r="CJU7" s="64"/>
      <c r="CJV7" s="64"/>
      <c r="CJW7" s="64"/>
      <c r="CJX7" s="64"/>
      <c r="CJY7" s="64"/>
      <c r="CJZ7" s="64"/>
      <c r="CKA7" s="64"/>
      <c r="CKB7" s="64"/>
      <c r="CKC7" s="64"/>
      <c r="CKD7" s="64"/>
      <c r="CKE7" s="64"/>
      <c r="CKF7" s="64"/>
      <c r="CKG7" s="64"/>
      <c r="CKH7" s="64"/>
      <c r="CKI7" s="64"/>
      <c r="CKJ7" s="64"/>
      <c r="CKK7" s="64"/>
      <c r="CKL7" s="64"/>
      <c r="CKM7" s="64"/>
      <c r="CKN7" s="64"/>
      <c r="CKO7" s="64"/>
      <c r="CKP7" s="64"/>
      <c r="CKQ7" s="64"/>
      <c r="CKR7" s="64"/>
      <c r="CKS7" s="64"/>
      <c r="CKT7" s="64"/>
      <c r="CKU7" s="64"/>
      <c r="CKV7" s="64"/>
      <c r="CKW7" s="64"/>
      <c r="CKX7" s="64"/>
      <c r="CKY7" s="64"/>
      <c r="CKZ7" s="64"/>
      <c r="CLA7" s="64"/>
      <c r="CLB7" s="64"/>
      <c r="CLC7" s="64"/>
      <c r="CLD7" s="64"/>
      <c r="CLE7" s="64"/>
      <c r="CLF7" s="64"/>
      <c r="CLG7" s="64"/>
      <c r="CLH7" s="64"/>
      <c r="CLI7" s="64"/>
      <c r="CLJ7" s="64"/>
      <c r="CLK7" s="64"/>
      <c r="CLL7" s="64"/>
      <c r="CLM7" s="64"/>
      <c r="CLN7" s="64"/>
      <c r="CLO7" s="64"/>
      <c r="CLP7" s="64"/>
      <c r="CLQ7" s="64"/>
      <c r="CLR7" s="64"/>
      <c r="CLS7" s="64"/>
      <c r="CLT7" s="64"/>
      <c r="CLU7" s="64"/>
      <c r="CLV7" s="64"/>
      <c r="CLW7" s="64"/>
      <c r="CLX7" s="64"/>
      <c r="CLY7" s="64"/>
      <c r="CLZ7" s="64"/>
      <c r="CMA7" s="64"/>
      <c r="CMB7" s="64"/>
      <c r="CMC7" s="64"/>
      <c r="CMD7" s="64"/>
      <c r="CME7" s="64"/>
      <c r="CMF7" s="64"/>
      <c r="CMG7" s="64"/>
      <c r="CMH7" s="64"/>
      <c r="CMI7" s="64"/>
      <c r="CMJ7" s="64"/>
      <c r="CMK7" s="64"/>
      <c r="CML7" s="64"/>
      <c r="CMM7" s="64"/>
      <c r="CMN7" s="64"/>
      <c r="CMO7" s="64"/>
      <c r="CMP7" s="64"/>
      <c r="CMQ7" s="64"/>
      <c r="CMR7" s="64"/>
      <c r="CMS7" s="64"/>
      <c r="CMT7" s="64"/>
      <c r="CMU7" s="64"/>
      <c r="CMV7" s="64"/>
      <c r="CMW7" s="64"/>
      <c r="CMX7" s="64"/>
      <c r="CMY7" s="64"/>
      <c r="CMZ7" s="64"/>
      <c r="CNA7" s="64"/>
      <c r="CNB7" s="64"/>
      <c r="CNC7" s="64"/>
      <c r="CND7" s="64"/>
      <c r="CNE7" s="64"/>
      <c r="CNF7" s="64"/>
      <c r="CNG7" s="64"/>
      <c r="CNH7" s="64"/>
      <c r="CNI7" s="64"/>
      <c r="CNJ7" s="64"/>
      <c r="CNK7" s="64"/>
      <c r="CNL7" s="64"/>
      <c r="CNM7" s="64"/>
      <c r="CNN7" s="64"/>
      <c r="CNO7" s="64"/>
      <c r="CNP7" s="64"/>
      <c r="CNQ7" s="64"/>
      <c r="CNR7" s="64"/>
      <c r="CNS7" s="64"/>
      <c r="CNT7" s="64"/>
      <c r="CNU7" s="64"/>
      <c r="CNV7" s="64"/>
      <c r="CNW7" s="64"/>
      <c r="CNX7" s="64"/>
      <c r="CNY7" s="64"/>
      <c r="CNZ7" s="64"/>
      <c r="COA7" s="64"/>
      <c r="COB7" s="64"/>
      <c r="COC7" s="64"/>
      <c r="COD7" s="64"/>
      <c r="COE7" s="64"/>
      <c r="COF7" s="64"/>
      <c r="COG7" s="64"/>
      <c r="COH7" s="64"/>
      <c r="COI7" s="64"/>
      <c r="COJ7" s="64"/>
      <c r="COK7" s="64"/>
      <c r="COL7" s="64"/>
      <c r="COM7" s="64"/>
      <c r="CON7" s="64"/>
      <c r="COO7" s="64"/>
      <c r="COP7" s="64"/>
      <c r="COQ7" s="64"/>
      <c r="COR7" s="64"/>
      <c r="COS7" s="64"/>
      <c r="COT7" s="64"/>
      <c r="COU7" s="64"/>
      <c r="COV7" s="64"/>
      <c r="COW7" s="64"/>
      <c r="COX7" s="64"/>
      <c r="COY7" s="64"/>
      <c r="COZ7" s="64"/>
      <c r="CPA7" s="64"/>
      <c r="CPB7" s="64"/>
      <c r="CPC7" s="64"/>
      <c r="CPD7" s="64"/>
      <c r="CPE7" s="64"/>
      <c r="CPF7" s="64"/>
      <c r="CPG7" s="64"/>
      <c r="CPH7" s="64"/>
      <c r="CPI7" s="64"/>
      <c r="CPJ7" s="64"/>
      <c r="CPK7" s="64"/>
      <c r="CPL7" s="64"/>
      <c r="CPM7" s="64"/>
      <c r="CPN7" s="64"/>
      <c r="CPO7" s="64"/>
      <c r="CPP7" s="64"/>
      <c r="CPQ7" s="64"/>
      <c r="CPR7" s="64"/>
      <c r="CPS7" s="64"/>
      <c r="CPT7" s="64"/>
      <c r="CPU7" s="64"/>
      <c r="CPV7" s="64"/>
      <c r="CPW7" s="64"/>
      <c r="CPX7" s="64"/>
      <c r="CPY7" s="64"/>
      <c r="CPZ7" s="64"/>
      <c r="CQA7" s="64"/>
      <c r="CQB7" s="64"/>
      <c r="CQC7" s="64"/>
      <c r="CQD7" s="64"/>
      <c r="CQE7" s="64"/>
      <c r="CQF7" s="64"/>
      <c r="CQG7" s="64"/>
      <c r="CQH7" s="64"/>
      <c r="CQI7" s="64"/>
      <c r="CQJ7" s="64"/>
      <c r="CQK7" s="64"/>
      <c r="CQL7" s="64"/>
      <c r="CQM7" s="64"/>
      <c r="CQN7" s="64"/>
      <c r="CQO7" s="64"/>
      <c r="CQP7" s="64"/>
      <c r="CQQ7" s="64"/>
      <c r="CQR7" s="64"/>
      <c r="CQS7" s="64"/>
      <c r="CQT7" s="64"/>
      <c r="CQU7" s="64"/>
      <c r="CQV7" s="64"/>
      <c r="CQW7" s="64"/>
      <c r="CQX7" s="64"/>
      <c r="CQY7" s="64"/>
      <c r="CQZ7" s="64"/>
      <c r="CRA7" s="64"/>
      <c r="CRB7" s="64"/>
      <c r="CRC7" s="64"/>
      <c r="CRD7" s="64"/>
      <c r="CRE7" s="64"/>
      <c r="CRF7" s="64"/>
      <c r="CRG7" s="64"/>
      <c r="CRH7" s="64"/>
      <c r="CRI7" s="64"/>
      <c r="CRJ7" s="64"/>
      <c r="CRK7" s="64"/>
      <c r="CRL7" s="64"/>
      <c r="CRM7" s="64"/>
      <c r="CRN7" s="64"/>
      <c r="CRO7" s="64"/>
      <c r="CRP7" s="64"/>
      <c r="CRQ7" s="64"/>
      <c r="CRR7" s="64"/>
      <c r="CRS7" s="64"/>
      <c r="CRT7" s="64"/>
      <c r="CRU7" s="64"/>
      <c r="CRV7" s="64"/>
      <c r="CRW7" s="64"/>
      <c r="CRX7" s="64"/>
      <c r="CRY7" s="64"/>
      <c r="CRZ7" s="64"/>
      <c r="CSA7" s="64"/>
      <c r="CSB7" s="64"/>
      <c r="CSC7" s="64"/>
      <c r="CSD7" s="64"/>
      <c r="CSE7" s="64"/>
      <c r="CSF7" s="64"/>
      <c r="CSG7" s="64"/>
      <c r="CSH7" s="64"/>
      <c r="CSI7" s="64"/>
      <c r="CSJ7" s="64"/>
      <c r="CSK7" s="64"/>
      <c r="CSL7" s="64"/>
      <c r="CSM7" s="64"/>
      <c r="CSN7" s="64"/>
      <c r="CSO7" s="64"/>
      <c r="CSP7" s="64"/>
      <c r="CSQ7" s="64"/>
      <c r="CSR7" s="64"/>
      <c r="CSS7" s="64"/>
      <c r="CST7" s="64"/>
      <c r="CSU7" s="64"/>
      <c r="CSV7" s="64"/>
      <c r="CSW7" s="64"/>
      <c r="CSX7" s="64"/>
      <c r="CSY7" s="64"/>
      <c r="CSZ7" s="64"/>
      <c r="CTA7" s="64"/>
      <c r="CTB7" s="64"/>
      <c r="CTC7" s="64"/>
      <c r="CTD7" s="64"/>
      <c r="CTE7" s="64"/>
      <c r="CTF7" s="64"/>
      <c r="CTG7" s="64"/>
      <c r="CTH7" s="64"/>
      <c r="CTI7" s="64"/>
      <c r="CTJ7" s="64"/>
      <c r="CTK7" s="64"/>
      <c r="CTL7" s="64"/>
      <c r="CTM7" s="64"/>
      <c r="CTN7" s="64"/>
      <c r="CTO7" s="64"/>
      <c r="CTP7" s="64"/>
      <c r="CTQ7" s="64"/>
      <c r="CTR7" s="64"/>
      <c r="CTS7" s="64"/>
      <c r="CTT7" s="64"/>
      <c r="CTU7" s="64"/>
      <c r="CTV7" s="64"/>
      <c r="CTW7" s="64"/>
      <c r="CTX7" s="64"/>
      <c r="CTY7" s="64"/>
      <c r="CTZ7" s="64"/>
      <c r="CUA7" s="64"/>
      <c r="CUB7" s="64"/>
      <c r="CUC7" s="64"/>
      <c r="CUD7" s="64"/>
      <c r="CUE7" s="64"/>
      <c r="CUF7" s="64"/>
      <c r="CUG7" s="64"/>
      <c r="CUH7" s="64"/>
      <c r="CUI7" s="64"/>
      <c r="CUJ7" s="64"/>
      <c r="CUK7" s="64"/>
      <c r="CUL7" s="64"/>
      <c r="CUM7" s="64"/>
      <c r="CUN7" s="64"/>
      <c r="CUO7" s="64"/>
      <c r="CUP7" s="64"/>
      <c r="CUQ7" s="64"/>
      <c r="CUR7" s="64"/>
      <c r="CUS7" s="64"/>
      <c r="CUT7" s="64"/>
      <c r="CUU7" s="64"/>
      <c r="CUV7" s="64"/>
      <c r="CUW7" s="64"/>
      <c r="CUX7" s="64"/>
      <c r="CUY7" s="64"/>
      <c r="CUZ7" s="64"/>
      <c r="CVA7" s="64"/>
      <c r="CVB7" s="64"/>
      <c r="CVC7" s="64"/>
      <c r="CVD7" s="64"/>
      <c r="CVE7" s="64"/>
      <c r="CVF7" s="64"/>
      <c r="CVG7" s="64"/>
      <c r="CVH7" s="64"/>
      <c r="CVI7" s="64"/>
      <c r="CVJ7" s="64"/>
      <c r="CVK7" s="64"/>
      <c r="CVL7" s="64"/>
      <c r="CVM7" s="64"/>
      <c r="CVN7" s="64"/>
      <c r="CVO7" s="64"/>
      <c r="CVP7" s="64"/>
      <c r="CVQ7" s="64"/>
      <c r="CVR7" s="64"/>
      <c r="CVS7" s="64"/>
      <c r="CVT7" s="64"/>
      <c r="CVU7" s="64"/>
      <c r="CVV7" s="64"/>
      <c r="CVW7" s="64"/>
      <c r="CVX7" s="64"/>
      <c r="CVY7" s="64"/>
      <c r="CVZ7" s="64"/>
      <c r="CWA7" s="64"/>
      <c r="CWB7" s="64"/>
      <c r="CWC7" s="64"/>
      <c r="CWD7" s="64"/>
      <c r="CWE7" s="64"/>
      <c r="CWF7" s="64"/>
      <c r="CWG7" s="64"/>
      <c r="CWH7" s="64"/>
      <c r="CWI7" s="64"/>
      <c r="CWJ7" s="64"/>
      <c r="CWK7" s="64"/>
      <c r="CWL7" s="64"/>
      <c r="CWM7" s="64"/>
      <c r="CWN7" s="64"/>
      <c r="CWO7" s="64"/>
      <c r="CWP7" s="64"/>
      <c r="CWQ7" s="64"/>
      <c r="CWR7" s="64"/>
      <c r="CWS7" s="64"/>
      <c r="CWT7" s="64"/>
      <c r="CWU7" s="64"/>
      <c r="CWV7" s="64"/>
      <c r="CWW7" s="64"/>
      <c r="CWX7" s="64"/>
      <c r="CWY7" s="64"/>
      <c r="CWZ7" s="64"/>
      <c r="CXA7" s="64"/>
      <c r="CXB7" s="64"/>
      <c r="CXC7" s="64"/>
      <c r="CXD7" s="64"/>
      <c r="CXE7" s="64"/>
      <c r="CXF7" s="64"/>
      <c r="CXG7" s="64"/>
      <c r="CXH7" s="64"/>
      <c r="CXI7" s="64"/>
      <c r="CXJ7" s="64"/>
      <c r="CXK7" s="64"/>
      <c r="CXL7" s="64"/>
      <c r="CXM7" s="64"/>
      <c r="CXN7" s="64"/>
      <c r="CXO7" s="64"/>
      <c r="CXP7" s="64"/>
      <c r="CXQ7" s="64"/>
      <c r="CXR7" s="64"/>
      <c r="CXS7" s="64"/>
      <c r="CXT7" s="64"/>
      <c r="CXU7" s="64"/>
      <c r="CXV7" s="64"/>
      <c r="CXW7" s="64"/>
      <c r="CXX7" s="64"/>
      <c r="CXY7" s="64"/>
      <c r="CXZ7" s="64"/>
      <c r="CYA7" s="64"/>
      <c r="CYB7" s="64"/>
      <c r="CYC7" s="64"/>
      <c r="CYD7" s="64"/>
      <c r="CYE7" s="64"/>
      <c r="CYF7" s="64"/>
      <c r="CYG7" s="64"/>
      <c r="CYH7" s="64"/>
      <c r="CYI7" s="64"/>
      <c r="CYJ7" s="64"/>
      <c r="CYK7" s="64"/>
      <c r="CYL7" s="64"/>
      <c r="CYM7" s="64"/>
      <c r="CYN7" s="64"/>
      <c r="CYO7" s="64"/>
      <c r="CYP7" s="64"/>
      <c r="CYQ7" s="64"/>
      <c r="CYR7" s="64"/>
      <c r="CYS7" s="64"/>
      <c r="CYT7" s="64"/>
      <c r="CYU7" s="64"/>
      <c r="CYV7" s="64"/>
      <c r="CYW7" s="64"/>
      <c r="CYX7" s="64"/>
      <c r="CYY7" s="64"/>
      <c r="CYZ7" s="64"/>
      <c r="CZA7" s="64"/>
      <c r="CZB7" s="64"/>
      <c r="CZC7" s="64"/>
      <c r="CZD7" s="64"/>
      <c r="CZE7" s="64"/>
      <c r="CZF7" s="64"/>
      <c r="CZG7" s="64"/>
      <c r="CZH7" s="64"/>
      <c r="CZI7" s="64"/>
      <c r="CZJ7" s="64"/>
      <c r="CZK7" s="64"/>
      <c r="CZL7" s="64"/>
      <c r="CZM7" s="64"/>
      <c r="CZN7" s="64"/>
      <c r="CZO7" s="64"/>
      <c r="CZP7" s="64"/>
      <c r="CZQ7" s="64"/>
      <c r="CZR7" s="64"/>
      <c r="CZS7" s="64"/>
      <c r="CZT7" s="64"/>
      <c r="CZU7" s="64"/>
      <c r="CZV7" s="64"/>
      <c r="CZW7" s="64"/>
      <c r="CZX7" s="64"/>
      <c r="CZY7" s="64"/>
      <c r="CZZ7" s="64"/>
      <c r="DAA7" s="64"/>
      <c r="DAB7" s="64"/>
      <c r="DAC7" s="64"/>
      <c r="DAD7" s="64"/>
      <c r="DAE7" s="64"/>
      <c r="DAF7" s="64"/>
      <c r="DAG7" s="64"/>
      <c r="DAH7" s="64"/>
      <c r="DAI7" s="64"/>
      <c r="DAJ7" s="64"/>
      <c r="DAK7" s="64"/>
      <c r="DAL7" s="64"/>
      <c r="DAM7" s="64"/>
      <c r="DAN7" s="64"/>
      <c r="DAO7" s="64"/>
      <c r="DAP7" s="64"/>
      <c r="DAQ7" s="64"/>
      <c r="DAR7" s="64"/>
      <c r="DAS7" s="64"/>
      <c r="DAT7" s="64"/>
      <c r="DAU7" s="64"/>
      <c r="DAV7" s="64"/>
      <c r="DAW7" s="64"/>
      <c r="DAX7" s="64"/>
      <c r="DAY7" s="64"/>
      <c r="DAZ7" s="64"/>
      <c r="DBA7" s="64"/>
      <c r="DBB7" s="64"/>
      <c r="DBC7" s="64"/>
      <c r="DBD7" s="64"/>
      <c r="DBE7" s="64"/>
      <c r="DBF7" s="64"/>
      <c r="DBG7" s="64"/>
      <c r="DBH7" s="64"/>
      <c r="DBI7" s="64"/>
      <c r="DBJ7" s="64"/>
      <c r="DBK7" s="64"/>
      <c r="DBL7" s="64"/>
      <c r="DBM7" s="64"/>
      <c r="DBN7" s="64"/>
      <c r="DBO7" s="64"/>
      <c r="DBP7" s="64"/>
      <c r="DBQ7" s="64"/>
      <c r="DBR7" s="64"/>
      <c r="DBS7" s="64"/>
      <c r="DBT7" s="64"/>
      <c r="DBU7" s="64"/>
      <c r="DBV7" s="64"/>
      <c r="DBW7" s="64"/>
      <c r="DBX7" s="64"/>
      <c r="DBY7" s="64"/>
      <c r="DBZ7" s="64"/>
      <c r="DCA7" s="64"/>
      <c r="DCB7" s="64"/>
      <c r="DCC7" s="64"/>
      <c r="DCD7" s="64"/>
      <c r="DCE7" s="64"/>
      <c r="DCF7" s="64"/>
      <c r="DCG7" s="64"/>
      <c r="DCH7" s="64"/>
      <c r="DCI7" s="64"/>
      <c r="DCJ7" s="64"/>
      <c r="DCK7" s="64"/>
      <c r="DCL7" s="64"/>
      <c r="DCM7" s="64"/>
      <c r="DCN7" s="64"/>
      <c r="DCO7" s="64"/>
      <c r="DCP7" s="64"/>
      <c r="DCQ7" s="64"/>
      <c r="DCR7" s="64"/>
      <c r="DCS7" s="64"/>
      <c r="DCT7" s="64"/>
      <c r="DCU7" s="64"/>
    </row>
    <row r="8" spans="1:2803" s="120" customFormat="1" ht="20.100000000000001" customHeight="1" x14ac:dyDescent="0.2">
      <c r="A8" s="125">
        <f t="shared" ref="A8:A18" si="5">IF(H8&lt;&gt;"",1+MAX(A2:A7),"")</f>
        <v>2</v>
      </c>
      <c r="B8" s="6"/>
      <c r="C8" s="6"/>
      <c r="D8" s="5" t="s">
        <v>12</v>
      </c>
      <c r="E8" s="176">
        <v>1</v>
      </c>
      <c r="F8" s="177">
        <v>0</v>
      </c>
      <c r="G8" s="176">
        <f t="shared" si="0"/>
        <v>1</v>
      </c>
      <c r="H8" s="6" t="s">
        <v>11</v>
      </c>
      <c r="I8" s="3">
        <v>0</v>
      </c>
      <c r="J8" s="3">
        <f t="shared" si="1"/>
        <v>0</v>
      </c>
      <c r="K8" s="134">
        <v>0</v>
      </c>
      <c r="L8" s="134">
        <f t="shared" si="2"/>
        <v>0</v>
      </c>
      <c r="M8" s="134">
        <v>0</v>
      </c>
      <c r="N8" s="137">
        <f t="shared" si="3"/>
        <v>0</v>
      </c>
      <c r="O8" s="178">
        <f t="shared" si="4"/>
        <v>0</v>
      </c>
      <c r="P8" s="129"/>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64"/>
      <c r="EZ8" s="64"/>
      <c r="FA8" s="64"/>
      <c r="FB8" s="64"/>
      <c r="FC8" s="64"/>
      <c r="FD8" s="64"/>
      <c r="FE8" s="64"/>
      <c r="FF8" s="64"/>
      <c r="FG8" s="64"/>
      <c r="FH8" s="64"/>
      <c r="FI8" s="64"/>
      <c r="FJ8" s="64"/>
      <c r="FK8" s="64"/>
      <c r="FL8" s="64"/>
      <c r="FM8" s="64"/>
      <c r="FN8" s="64"/>
      <c r="FO8" s="64"/>
      <c r="FP8" s="64"/>
      <c r="FQ8" s="64"/>
      <c r="FR8" s="64"/>
      <c r="FS8" s="64"/>
      <c r="FT8" s="64"/>
      <c r="FU8" s="64"/>
      <c r="FV8" s="64"/>
      <c r="FW8" s="64"/>
      <c r="FX8" s="64"/>
      <c r="FY8" s="64"/>
      <c r="FZ8" s="64"/>
      <c r="GA8" s="64"/>
      <c r="GB8" s="64"/>
      <c r="GC8" s="64"/>
      <c r="GD8" s="64"/>
      <c r="GE8" s="64"/>
      <c r="GF8" s="64"/>
      <c r="GG8" s="64"/>
      <c r="GH8" s="64"/>
      <c r="GI8" s="64"/>
      <c r="GJ8" s="64"/>
      <c r="GK8" s="64"/>
      <c r="GL8" s="64"/>
      <c r="GM8" s="64"/>
      <c r="GN8" s="64"/>
      <c r="GO8" s="64"/>
      <c r="GP8" s="64"/>
      <c r="GQ8" s="64"/>
      <c r="GR8" s="64"/>
      <c r="GS8" s="64"/>
      <c r="GT8" s="64"/>
      <c r="GU8" s="64"/>
      <c r="GV8" s="64"/>
      <c r="GW8" s="64"/>
      <c r="GX8" s="64"/>
      <c r="GY8" s="64"/>
      <c r="GZ8" s="64"/>
      <c r="HA8" s="64"/>
      <c r="HB8" s="64"/>
      <c r="HC8" s="64"/>
      <c r="HD8" s="64"/>
      <c r="HE8" s="64"/>
      <c r="HF8" s="64"/>
      <c r="HG8" s="64"/>
      <c r="HH8" s="64"/>
      <c r="HI8" s="64"/>
      <c r="HJ8" s="64"/>
      <c r="HK8" s="64"/>
      <c r="HL8" s="64"/>
      <c r="HM8" s="64"/>
      <c r="HN8" s="64"/>
      <c r="HO8" s="64"/>
      <c r="HP8" s="64"/>
      <c r="HQ8" s="64"/>
      <c r="HR8" s="64"/>
      <c r="HS8" s="64"/>
      <c r="HT8" s="64"/>
      <c r="HU8" s="64"/>
      <c r="HV8" s="64"/>
      <c r="HW8" s="64"/>
      <c r="HX8" s="64"/>
      <c r="HY8" s="64"/>
      <c r="HZ8" s="64"/>
      <c r="IA8" s="64"/>
      <c r="IB8" s="64"/>
      <c r="IC8" s="64"/>
      <c r="ID8" s="64"/>
      <c r="IE8" s="64"/>
      <c r="IF8" s="64"/>
      <c r="IG8" s="64"/>
      <c r="IH8" s="64"/>
      <c r="II8" s="64"/>
      <c r="IJ8" s="64"/>
      <c r="IK8" s="64"/>
      <c r="IL8" s="64"/>
      <c r="IM8" s="64"/>
      <c r="IN8" s="64"/>
      <c r="IO8" s="64"/>
      <c r="IP8" s="64"/>
      <c r="IQ8" s="64"/>
      <c r="IR8" s="64"/>
      <c r="IS8" s="64"/>
      <c r="IT8" s="64"/>
      <c r="IU8" s="64"/>
      <c r="IV8" s="64"/>
      <c r="IW8" s="64"/>
      <c r="IX8" s="64"/>
      <c r="IY8" s="64"/>
      <c r="IZ8" s="64"/>
      <c r="JA8" s="64"/>
      <c r="JB8" s="64"/>
      <c r="JC8" s="64"/>
      <c r="JD8" s="64"/>
      <c r="JE8" s="64"/>
      <c r="JF8" s="64"/>
      <c r="JG8" s="64"/>
      <c r="JH8" s="64"/>
      <c r="JI8" s="64"/>
      <c r="JJ8" s="64"/>
      <c r="JK8" s="64"/>
      <c r="JL8" s="64"/>
      <c r="JM8" s="64"/>
      <c r="JN8" s="64"/>
      <c r="JO8" s="64"/>
      <c r="JP8" s="64"/>
      <c r="JQ8" s="64"/>
      <c r="JR8" s="64"/>
      <c r="JS8" s="64"/>
      <c r="JT8" s="64"/>
      <c r="JU8" s="64"/>
      <c r="JV8" s="64"/>
      <c r="JW8" s="64"/>
      <c r="JX8" s="64"/>
      <c r="JY8" s="64"/>
      <c r="JZ8" s="64"/>
      <c r="KA8" s="64"/>
      <c r="KB8" s="64"/>
      <c r="KC8" s="64"/>
      <c r="KD8" s="64"/>
      <c r="KE8" s="64"/>
      <c r="KF8" s="64"/>
      <c r="KG8" s="64"/>
      <c r="KH8" s="64"/>
      <c r="KI8" s="64"/>
      <c r="KJ8" s="64"/>
      <c r="KK8" s="64"/>
      <c r="KL8" s="64"/>
      <c r="KM8" s="64"/>
      <c r="KN8" s="64"/>
      <c r="KO8" s="64"/>
      <c r="KP8" s="64"/>
      <c r="KQ8" s="64"/>
      <c r="KR8" s="64"/>
      <c r="KS8" s="64"/>
      <c r="KT8" s="64"/>
      <c r="KU8" s="64"/>
      <c r="KV8" s="64"/>
      <c r="KW8" s="64"/>
      <c r="KX8" s="64"/>
      <c r="KY8" s="64"/>
      <c r="KZ8" s="64"/>
      <c r="LA8" s="64"/>
      <c r="LB8" s="64"/>
      <c r="LC8" s="64"/>
      <c r="LD8" s="64"/>
      <c r="LE8" s="64"/>
      <c r="LF8" s="64"/>
      <c r="LG8" s="64"/>
      <c r="LH8" s="64"/>
      <c r="LI8" s="64"/>
      <c r="LJ8" s="64"/>
      <c r="LK8" s="64"/>
      <c r="LL8" s="64"/>
      <c r="LM8" s="64"/>
      <c r="LN8" s="64"/>
      <c r="LO8" s="64"/>
      <c r="LP8" s="64"/>
      <c r="LQ8" s="64"/>
      <c r="LR8" s="64"/>
      <c r="LS8" s="64"/>
      <c r="LT8" s="64"/>
      <c r="LU8" s="64"/>
      <c r="LV8" s="64"/>
      <c r="LW8" s="64"/>
      <c r="LX8" s="64"/>
      <c r="LY8" s="64"/>
      <c r="LZ8" s="64"/>
      <c r="MA8" s="64"/>
      <c r="MB8" s="64"/>
      <c r="MC8" s="64"/>
      <c r="MD8" s="64"/>
      <c r="ME8" s="64"/>
      <c r="MF8" s="64"/>
      <c r="MG8" s="64"/>
      <c r="MH8" s="64"/>
      <c r="MI8" s="64"/>
      <c r="MJ8" s="64"/>
      <c r="MK8" s="64"/>
      <c r="ML8" s="64"/>
      <c r="MM8" s="64"/>
      <c r="MN8" s="64"/>
      <c r="MO8" s="64"/>
      <c r="MP8" s="64"/>
      <c r="MQ8" s="64"/>
      <c r="MR8" s="64"/>
      <c r="MS8" s="64"/>
      <c r="MT8" s="64"/>
      <c r="MU8" s="64"/>
      <c r="MV8" s="64"/>
      <c r="MW8" s="64"/>
      <c r="MX8" s="64"/>
      <c r="MY8" s="64"/>
      <c r="MZ8" s="64"/>
      <c r="NA8" s="64"/>
      <c r="NB8" s="64"/>
      <c r="NC8" s="64"/>
      <c r="ND8" s="64"/>
      <c r="NE8" s="64"/>
      <c r="NF8" s="64"/>
      <c r="NG8" s="64"/>
      <c r="NH8" s="64"/>
      <c r="NI8" s="64"/>
      <c r="NJ8" s="64"/>
      <c r="NK8" s="64"/>
      <c r="NL8" s="64"/>
      <c r="NM8" s="64"/>
      <c r="NN8" s="64"/>
      <c r="NO8" s="64"/>
      <c r="NP8" s="64"/>
      <c r="NQ8" s="64"/>
      <c r="NR8" s="64"/>
      <c r="NS8" s="64"/>
      <c r="NT8" s="64"/>
      <c r="NU8" s="64"/>
      <c r="NV8" s="64"/>
      <c r="NW8" s="64"/>
      <c r="NX8" s="64"/>
      <c r="NY8" s="64"/>
      <c r="NZ8" s="64"/>
      <c r="OA8" s="64"/>
      <c r="OB8" s="64"/>
      <c r="OC8" s="64"/>
      <c r="OD8" s="64"/>
      <c r="OE8" s="64"/>
      <c r="OF8" s="64"/>
      <c r="OG8" s="64"/>
      <c r="OH8" s="64"/>
      <c r="OI8" s="64"/>
      <c r="OJ8" s="64"/>
      <c r="OK8" s="64"/>
      <c r="OL8" s="64"/>
      <c r="OM8" s="64"/>
      <c r="ON8" s="64"/>
      <c r="OO8" s="64"/>
      <c r="OP8" s="64"/>
      <c r="OQ8" s="64"/>
      <c r="OR8" s="64"/>
      <c r="OS8" s="64"/>
      <c r="OT8" s="64"/>
      <c r="OU8" s="64"/>
      <c r="OV8" s="64"/>
      <c r="OW8" s="64"/>
      <c r="OX8" s="64"/>
      <c r="OY8" s="64"/>
      <c r="OZ8" s="64"/>
      <c r="PA8" s="64"/>
      <c r="PB8" s="64"/>
      <c r="PC8" s="64"/>
      <c r="PD8" s="64"/>
      <c r="PE8" s="64"/>
      <c r="PF8" s="64"/>
      <c r="PG8" s="64"/>
      <c r="PH8" s="64"/>
      <c r="PI8" s="64"/>
      <c r="PJ8" s="64"/>
      <c r="PK8" s="64"/>
      <c r="PL8" s="64"/>
      <c r="PM8" s="64"/>
      <c r="PN8" s="64"/>
      <c r="PO8" s="64"/>
      <c r="PP8" s="64"/>
      <c r="PQ8" s="64"/>
      <c r="PR8" s="64"/>
      <c r="PS8" s="64"/>
      <c r="PT8" s="64"/>
      <c r="PU8" s="64"/>
      <c r="PV8" s="64"/>
      <c r="PW8" s="64"/>
      <c r="PX8" s="64"/>
      <c r="PY8" s="64"/>
      <c r="PZ8" s="64"/>
      <c r="QA8" s="64"/>
      <c r="QB8" s="64"/>
      <c r="QC8" s="64"/>
      <c r="QD8" s="64"/>
      <c r="QE8" s="64"/>
      <c r="QF8" s="64"/>
      <c r="QG8" s="64"/>
      <c r="QH8" s="64"/>
      <c r="QI8" s="64"/>
      <c r="QJ8" s="64"/>
      <c r="QK8" s="64"/>
      <c r="QL8" s="64"/>
      <c r="QM8" s="64"/>
      <c r="QN8" s="64"/>
      <c r="QO8" s="64"/>
      <c r="QP8" s="64"/>
      <c r="QQ8" s="64"/>
      <c r="QR8" s="64"/>
      <c r="QS8" s="64"/>
      <c r="QT8" s="64"/>
      <c r="QU8" s="64"/>
      <c r="QV8" s="64"/>
      <c r="QW8" s="64"/>
      <c r="QX8" s="64"/>
      <c r="QY8" s="64"/>
      <c r="QZ8" s="64"/>
      <c r="RA8" s="64"/>
      <c r="RB8" s="64"/>
      <c r="RC8" s="64"/>
      <c r="RD8" s="64"/>
      <c r="RE8" s="64"/>
      <c r="RF8" s="64"/>
      <c r="RG8" s="64"/>
      <c r="RH8" s="64"/>
      <c r="RI8" s="64"/>
      <c r="RJ8" s="64"/>
      <c r="RK8" s="64"/>
      <c r="RL8" s="64"/>
      <c r="RM8" s="64"/>
      <c r="RN8" s="64"/>
      <c r="RO8" s="64"/>
      <c r="RP8" s="64"/>
      <c r="RQ8" s="64"/>
      <c r="RR8" s="64"/>
      <c r="RS8" s="64"/>
      <c r="RT8" s="64"/>
      <c r="RU8" s="64"/>
      <c r="RV8" s="64"/>
      <c r="RW8" s="64"/>
      <c r="RX8" s="64"/>
      <c r="RY8" s="64"/>
      <c r="RZ8" s="64"/>
      <c r="SA8" s="64"/>
      <c r="SB8" s="64"/>
      <c r="SC8" s="64"/>
      <c r="SD8" s="64"/>
      <c r="SE8" s="64"/>
      <c r="SF8" s="64"/>
      <c r="SG8" s="64"/>
      <c r="SH8" s="64"/>
      <c r="SI8" s="64"/>
      <c r="SJ8" s="64"/>
      <c r="SK8" s="64"/>
      <c r="SL8" s="64"/>
      <c r="SM8" s="64"/>
      <c r="SN8" s="64"/>
      <c r="SO8" s="64"/>
      <c r="SP8" s="64"/>
      <c r="SQ8" s="64"/>
      <c r="SR8" s="64"/>
      <c r="SS8" s="64"/>
      <c r="ST8" s="64"/>
      <c r="SU8" s="64"/>
      <c r="SV8" s="64"/>
      <c r="SW8" s="64"/>
      <c r="SX8" s="64"/>
      <c r="SY8" s="64"/>
      <c r="SZ8" s="64"/>
      <c r="TA8" s="64"/>
      <c r="TB8" s="64"/>
      <c r="TC8" s="64"/>
      <c r="TD8" s="64"/>
      <c r="TE8" s="64"/>
      <c r="TF8" s="64"/>
      <c r="TG8" s="64"/>
      <c r="TH8" s="64"/>
      <c r="TI8" s="64"/>
      <c r="TJ8" s="64"/>
      <c r="TK8" s="64"/>
      <c r="TL8" s="64"/>
      <c r="TM8" s="64"/>
      <c r="TN8" s="64"/>
      <c r="TO8" s="64"/>
      <c r="TP8" s="64"/>
      <c r="TQ8" s="64"/>
      <c r="TR8" s="64"/>
      <c r="TS8" s="64"/>
      <c r="TT8" s="64"/>
      <c r="TU8" s="64"/>
      <c r="TV8" s="64"/>
      <c r="TW8" s="64"/>
      <c r="TX8" s="64"/>
      <c r="TY8" s="64"/>
      <c r="TZ8" s="64"/>
      <c r="UA8" s="64"/>
      <c r="UB8" s="64"/>
      <c r="UC8" s="64"/>
      <c r="UD8" s="64"/>
      <c r="UE8" s="64"/>
      <c r="UF8" s="64"/>
      <c r="UG8" s="64"/>
      <c r="UH8" s="64"/>
      <c r="UI8" s="64"/>
      <c r="UJ8" s="64"/>
      <c r="UK8" s="64"/>
      <c r="UL8" s="64"/>
      <c r="UM8" s="64"/>
      <c r="UN8" s="64"/>
      <c r="UO8" s="64"/>
      <c r="UP8" s="64"/>
      <c r="UQ8" s="64"/>
      <c r="UR8" s="64"/>
      <c r="US8" s="64"/>
      <c r="UT8" s="64"/>
      <c r="UU8" s="64"/>
      <c r="UV8" s="64"/>
      <c r="UW8" s="64"/>
      <c r="UX8" s="64"/>
      <c r="UY8" s="64"/>
      <c r="UZ8" s="64"/>
      <c r="VA8" s="64"/>
      <c r="VB8" s="64"/>
      <c r="VC8" s="64"/>
      <c r="VD8" s="64"/>
      <c r="VE8" s="64"/>
      <c r="VF8" s="64"/>
      <c r="VG8" s="64"/>
      <c r="VH8" s="64"/>
      <c r="VI8" s="64"/>
      <c r="VJ8" s="64"/>
      <c r="VK8" s="64"/>
      <c r="VL8" s="64"/>
      <c r="VM8" s="64"/>
      <c r="VN8" s="64"/>
      <c r="VO8" s="64"/>
      <c r="VP8" s="64"/>
      <c r="VQ8" s="64"/>
      <c r="VR8" s="64"/>
      <c r="VS8" s="64"/>
      <c r="VT8" s="64"/>
      <c r="VU8" s="64"/>
      <c r="VV8" s="64"/>
      <c r="VW8" s="64"/>
      <c r="VX8" s="64"/>
      <c r="VY8" s="64"/>
      <c r="VZ8" s="64"/>
      <c r="WA8" s="64"/>
      <c r="WB8" s="64"/>
      <c r="WC8" s="64"/>
      <c r="WD8" s="64"/>
      <c r="WE8" s="64"/>
      <c r="WF8" s="64"/>
      <c r="WG8" s="64"/>
      <c r="WH8" s="64"/>
      <c r="WI8" s="64"/>
      <c r="WJ8" s="64"/>
      <c r="WK8" s="64"/>
      <c r="WL8" s="64"/>
      <c r="WM8" s="64"/>
      <c r="WN8" s="64"/>
      <c r="WO8" s="64"/>
      <c r="WP8" s="64"/>
      <c r="WQ8" s="64"/>
      <c r="WR8" s="64"/>
      <c r="WS8" s="64"/>
      <c r="WT8" s="64"/>
      <c r="WU8" s="64"/>
      <c r="WV8" s="64"/>
      <c r="WW8" s="64"/>
      <c r="WX8" s="64"/>
      <c r="WY8" s="64"/>
      <c r="WZ8" s="64"/>
      <c r="XA8" s="64"/>
      <c r="XB8" s="64"/>
      <c r="XC8" s="64"/>
      <c r="XD8" s="64"/>
      <c r="XE8" s="64"/>
      <c r="XF8" s="64"/>
      <c r="XG8" s="64"/>
      <c r="XH8" s="64"/>
      <c r="XI8" s="64"/>
      <c r="XJ8" s="64"/>
      <c r="XK8" s="64"/>
      <c r="XL8" s="64"/>
      <c r="XM8" s="64"/>
      <c r="XN8" s="64"/>
      <c r="XO8" s="64"/>
      <c r="XP8" s="64"/>
      <c r="XQ8" s="64"/>
      <c r="XR8" s="64"/>
      <c r="XS8" s="64"/>
      <c r="XT8" s="64"/>
      <c r="XU8" s="64"/>
      <c r="XV8" s="64"/>
      <c r="XW8" s="64"/>
      <c r="XX8" s="64"/>
      <c r="XY8" s="64"/>
      <c r="XZ8" s="64"/>
      <c r="YA8" s="64"/>
      <c r="YB8" s="64"/>
      <c r="YC8" s="64"/>
      <c r="YD8" s="64"/>
      <c r="YE8" s="64"/>
      <c r="YF8" s="64"/>
      <c r="YG8" s="64"/>
      <c r="YH8" s="64"/>
      <c r="YI8" s="64"/>
      <c r="YJ8" s="64"/>
      <c r="YK8" s="64"/>
      <c r="YL8" s="64"/>
      <c r="YM8" s="64"/>
      <c r="YN8" s="64"/>
      <c r="YO8" s="64"/>
      <c r="YP8" s="64"/>
      <c r="YQ8" s="64"/>
      <c r="YR8" s="64"/>
      <c r="YS8" s="64"/>
      <c r="YT8" s="64"/>
      <c r="YU8" s="64"/>
      <c r="YV8" s="64"/>
      <c r="YW8" s="64"/>
      <c r="YX8" s="64"/>
      <c r="YY8" s="64"/>
      <c r="YZ8" s="64"/>
      <c r="ZA8" s="64"/>
      <c r="ZB8" s="64"/>
      <c r="ZC8" s="64"/>
      <c r="ZD8" s="64"/>
      <c r="ZE8" s="64"/>
      <c r="ZF8" s="64"/>
      <c r="ZG8" s="64"/>
      <c r="ZH8" s="64"/>
      <c r="ZI8" s="64"/>
      <c r="ZJ8" s="64"/>
      <c r="ZK8" s="64"/>
      <c r="ZL8" s="64"/>
      <c r="ZM8" s="64"/>
      <c r="ZN8" s="64"/>
      <c r="ZO8" s="64"/>
      <c r="ZP8" s="64"/>
      <c r="ZQ8" s="64"/>
      <c r="ZR8" s="64"/>
      <c r="ZS8" s="64"/>
      <c r="ZT8" s="64"/>
      <c r="ZU8" s="64"/>
      <c r="ZV8" s="64"/>
      <c r="ZW8" s="64"/>
      <c r="ZX8" s="64"/>
      <c r="ZY8" s="64"/>
      <c r="ZZ8" s="64"/>
      <c r="AAA8" s="64"/>
      <c r="AAB8" s="64"/>
      <c r="AAC8" s="64"/>
      <c r="AAD8" s="64"/>
      <c r="AAE8" s="64"/>
      <c r="AAF8" s="64"/>
      <c r="AAG8" s="64"/>
      <c r="AAH8" s="64"/>
      <c r="AAI8" s="64"/>
      <c r="AAJ8" s="64"/>
      <c r="AAK8" s="64"/>
      <c r="AAL8" s="64"/>
      <c r="AAM8" s="64"/>
      <c r="AAN8" s="64"/>
      <c r="AAO8" s="64"/>
      <c r="AAP8" s="64"/>
      <c r="AAQ8" s="64"/>
      <c r="AAR8" s="64"/>
      <c r="AAS8" s="64"/>
      <c r="AAT8" s="64"/>
      <c r="AAU8" s="64"/>
      <c r="AAV8" s="64"/>
      <c r="AAW8" s="64"/>
      <c r="AAX8" s="64"/>
      <c r="AAY8" s="64"/>
      <c r="AAZ8" s="64"/>
      <c r="ABA8" s="64"/>
      <c r="ABB8" s="64"/>
      <c r="ABC8" s="64"/>
      <c r="ABD8" s="64"/>
      <c r="ABE8" s="64"/>
      <c r="ABF8" s="64"/>
      <c r="ABG8" s="64"/>
      <c r="ABH8" s="64"/>
      <c r="ABI8" s="64"/>
      <c r="ABJ8" s="64"/>
      <c r="ABK8" s="64"/>
      <c r="ABL8" s="64"/>
      <c r="ABM8" s="64"/>
      <c r="ABN8" s="64"/>
      <c r="ABO8" s="64"/>
      <c r="ABP8" s="64"/>
      <c r="ABQ8" s="64"/>
      <c r="ABR8" s="64"/>
      <c r="ABS8" s="64"/>
      <c r="ABT8" s="64"/>
      <c r="ABU8" s="64"/>
      <c r="ABV8" s="64"/>
      <c r="ABW8" s="64"/>
      <c r="ABX8" s="64"/>
      <c r="ABY8" s="64"/>
      <c r="ABZ8" s="64"/>
      <c r="ACA8" s="64"/>
      <c r="ACB8" s="64"/>
      <c r="ACC8" s="64"/>
      <c r="ACD8" s="64"/>
      <c r="ACE8" s="64"/>
      <c r="ACF8" s="64"/>
      <c r="ACG8" s="64"/>
      <c r="ACH8" s="64"/>
      <c r="ACI8" s="64"/>
      <c r="ACJ8" s="64"/>
      <c r="ACK8" s="64"/>
      <c r="ACL8" s="64"/>
      <c r="ACM8" s="64"/>
      <c r="ACN8" s="64"/>
      <c r="ACO8" s="64"/>
      <c r="ACP8" s="64"/>
      <c r="ACQ8" s="64"/>
      <c r="ACR8" s="64"/>
      <c r="ACS8" s="64"/>
      <c r="ACT8" s="64"/>
      <c r="ACU8" s="64"/>
      <c r="ACV8" s="64"/>
      <c r="ACW8" s="64"/>
      <c r="ACX8" s="64"/>
      <c r="ACY8" s="64"/>
      <c r="ACZ8" s="64"/>
      <c r="ADA8" s="64"/>
      <c r="ADB8" s="64"/>
      <c r="ADC8" s="64"/>
      <c r="ADD8" s="64"/>
      <c r="ADE8" s="64"/>
      <c r="ADF8" s="64"/>
      <c r="ADG8" s="64"/>
      <c r="ADH8" s="64"/>
      <c r="ADI8" s="64"/>
      <c r="ADJ8" s="64"/>
      <c r="ADK8" s="64"/>
      <c r="ADL8" s="64"/>
      <c r="ADM8" s="64"/>
      <c r="ADN8" s="64"/>
      <c r="ADO8" s="64"/>
      <c r="ADP8" s="64"/>
      <c r="ADQ8" s="64"/>
      <c r="ADR8" s="64"/>
      <c r="ADS8" s="64"/>
      <c r="ADT8" s="64"/>
      <c r="ADU8" s="64"/>
      <c r="ADV8" s="64"/>
      <c r="ADW8" s="64"/>
      <c r="ADX8" s="64"/>
      <c r="ADY8" s="64"/>
      <c r="ADZ8" s="64"/>
      <c r="AEA8" s="64"/>
      <c r="AEB8" s="64"/>
      <c r="AEC8" s="64"/>
      <c r="AED8" s="64"/>
      <c r="AEE8" s="64"/>
      <c r="AEF8" s="64"/>
      <c r="AEG8" s="64"/>
      <c r="AEH8" s="64"/>
      <c r="AEI8" s="64"/>
      <c r="AEJ8" s="64"/>
      <c r="AEK8" s="64"/>
      <c r="AEL8" s="64"/>
      <c r="AEM8" s="64"/>
      <c r="AEN8" s="64"/>
      <c r="AEO8" s="64"/>
      <c r="AEP8" s="64"/>
      <c r="AEQ8" s="64"/>
      <c r="AER8" s="64"/>
      <c r="AES8" s="64"/>
      <c r="AET8" s="64"/>
      <c r="AEU8" s="64"/>
      <c r="AEV8" s="64"/>
      <c r="AEW8" s="64"/>
      <c r="AEX8" s="64"/>
      <c r="AEY8" s="64"/>
      <c r="AEZ8" s="64"/>
      <c r="AFA8" s="64"/>
      <c r="AFB8" s="64"/>
      <c r="AFC8" s="64"/>
      <c r="AFD8" s="64"/>
      <c r="AFE8" s="64"/>
      <c r="AFF8" s="64"/>
      <c r="AFG8" s="64"/>
      <c r="AFH8" s="64"/>
      <c r="AFI8" s="64"/>
      <c r="AFJ8" s="64"/>
      <c r="AFK8" s="64"/>
      <c r="AFL8" s="64"/>
      <c r="AFM8" s="64"/>
      <c r="AFN8" s="64"/>
      <c r="AFO8" s="64"/>
      <c r="AFP8" s="64"/>
      <c r="AFQ8" s="64"/>
      <c r="AFR8" s="64"/>
      <c r="AFS8" s="64"/>
      <c r="AFT8" s="64"/>
      <c r="AFU8" s="64"/>
      <c r="AFV8" s="64"/>
      <c r="AFW8" s="64"/>
      <c r="AFX8" s="64"/>
      <c r="AFY8" s="64"/>
      <c r="AFZ8" s="64"/>
      <c r="AGA8" s="64"/>
      <c r="AGB8" s="64"/>
      <c r="AGC8" s="64"/>
      <c r="AGD8" s="64"/>
      <c r="AGE8" s="64"/>
      <c r="AGF8" s="64"/>
      <c r="AGG8" s="64"/>
      <c r="AGH8" s="64"/>
      <c r="AGI8" s="64"/>
      <c r="AGJ8" s="64"/>
      <c r="AGK8" s="64"/>
      <c r="AGL8" s="64"/>
      <c r="AGM8" s="64"/>
      <c r="AGN8" s="64"/>
      <c r="AGO8" s="64"/>
      <c r="AGP8" s="64"/>
      <c r="AGQ8" s="64"/>
      <c r="AGR8" s="64"/>
      <c r="AGS8" s="64"/>
      <c r="AGT8" s="64"/>
      <c r="AGU8" s="64"/>
      <c r="AGV8" s="64"/>
      <c r="AGW8" s="64"/>
      <c r="AGX8" s="64"/>
      <c r="AGY8" s="64"/>
      <c r="AGZ8" s="64"/>
      <c r="AHA8" s="64"/>
      <c r="AHB8" s="64"/>
      <c r="AHC8" s="64"/>
      <c r="AHD8" s="64"/>
      <c r="AHE8" s="64"/>
      <c r="AHF8" s="64"/>
      <c r="AHG8" s="64"/>
      <c r="AHH8" s="64"/>
      <c r="AHI8" s="64"/>
      <c r="AHJ8" s="64"/>
      <c r="AHK8" s="64"/>
      <c r="AHL8" s="64"/>
      <c r="AHM8" s="64"/>
      <c r="AHN8" s="64"/>
      <c r="AHO8" s="64"/>
      <c r="AHP8" s="64"/>
      <c r="AHQ8" s="64"/>
      <c r="AHR8" s="64"/>
      <c r="AHS8" s="64"/>
      <c r="AHT8" s="64"/>
      <c r="AHU8" s="64"/>
      <c r="AHV8" s="64"/>
      <c r="AHW8" s="64"/>
      <c r="AHX8" s="64"/>
      <c r="AHY8" s="64"/>
      <c r="AHZ8" s="64"/>
      <c r="AIA8" s="64"/>
      <c r="AIB8" s="64"/>
      <c r="AIC8" s="64"/>
      <c r="AID8" s="64"/>
      <c r="AIE8" s="64"/>
      <c r="AIF8" s="64"/>
      <c r="AIG8" s="64"/>
      <c r="AIH8" s="64"/>
      <c r="AII8" s="64"/>
      <c r="AIJ8" s="64"/>
      <c r="AIK8" s="64"/>
      <c r="AIL8" s="64"/>
      <c r="AIM8" s="64"/>
      <c r="AIN8" s="64"/>
      <c r="AIO8" s="64"/>
      <c r="AIP8" s="64"/>
      <c r="AIQ8" s="64"/>
      <c r="AIR8" s="64"/>
      <c r="AIS8" s="64"/>
      <c r="AIT8" s="64"/>
      <c r="AIU8" s="64"/>
      <c r="AIV8" s="64"/>
      <c r="AIW8" s="64"/>
      <c r="AIX8" s="64"/>
      <c r="AIY8" s="64"/>
      <c r="AIZ8" s="64"/>
      <c r="AJA8" s="64"/>
      <c r="AJB8" s="64"/>
      <c r="AJC8" s="64"/>
      <c r="AJD8" s="64"/>
      <c r="AJE8" s="64"/>
      <c r="AJF8" s="64"/>
      <c r="AJG8" s="64"/>
      <c r="AJH8" s="64"/>
      <c r="AJI8" s="64"/>
      <c r="AJJ8" s="64"/>
      <c r="AJK8" s="64"/>
      <c r="AJL8" s="64"/>
      <c r="AJM8" s="64"/>
      <c r="AJN8" s="64"/>
      <c r="AJO8" s="64"/>
      <c r="AJP8" s="64"/>
      <c r="AJQ8" s="64"/>
      <c r="AJR8" s="64"/>
      <c r="AJS8" s="64"/>
      <c r="AJT8" s="64"/>
      <c r="AJU8" s="64"/>
      <c r="AJV8" s="64"/>
      <c r="AJW8" s="64"/>
      <c r="AJX8" s="64"/>
      <c r="AJY8" s="64"/>
      <c r="AJZ8" s="64"/>
      <c r="AKA8" s="64"/>
      <c r="AKB8" s="64"/>
      <c r="AKC8" s="64"/>
      <c r="AKD8" s="64"/>
      <c r="AKE8" s="64"/>
      <c r="AKF8" s="64"/>
      <c r="AKG8" s="64"/>
      <c r="AKH8" s="64"/>
      <c r="AKI8" s="64"/>
      <c r="AKJ8" s="64"/>
      <c r="AKK8" s="64"/>
      <c r="AKL8" s="64"/>
      <c r="AKM8" s="64"/>
      <c r="AKN8" s="64"/>
      <c r="AKO8" s="64"/>
      <c r="AKP8" s="64"/>
      <c r="AKQ8" s="64"/>
      <c r="AKR8" s="64"/>
      <c r="AKS8" s="64"/>
      <c r="AKT8" s="64"/>
      <c r="AKU8" s="64"/>
      <c r="AKV8" s="64"/>
      <c r="AKW8" s="64"/>
      <c r="AKX8" s="64"/>
      <c r="AKY8" s="64"/>
      <c r="AKZ8" s="64"/>
      <c r="ALA8" s="64"/>
      <c r="ALB8" s="64"/>
      <c r="ALC8" s="64"/>
      <c r="ALD8" s="64"/>
      <c r="ALE8" s="64"/>
      <c r="ALF8" s="64"/>
      <c r="ALG8" s="64"/>
      <c r="ALH8" s="64"/>
      <c r="ALI8" s="64"/>
      <c r="ALJ8" s="64"/>
      <c r="ALK8" s="64"/>
      <c r="ALL8" s="64"/>
      <c r="ALM8" s="64"/>
      <c r="ALN8" s="64"/>
      <c r="ALO8" s="64"/>
      <c r="ALP8" s="64"/>
      <c r="ALQ8" s="64"/>
      <c r="ALR8" s="64"/>
      <c r="ALS8" s="64"/>
      <c r="ALT8" s="64"/>
      <c r="ALU8" s="64"/>
      <c r="ALV8" s="64"/>
      <c r="ALW8" s="64"/>
      <c r="ALX8" s="64"/>
      <c r="ALY8" s="64"/>
      <c r="ALZ8" s="64"/>
      <c r="AMA8" s="64"/>
      <c r="AMB8" s="64"/>
      <c r="AMC8" s="64"/>
      <c r="AMD8" s="64"/>
      <c r="AME8" s="64"/>
      <c r="AMF8" s="64"/>
      <c r="AMG8" s="64"/>
      <c r="AMH8" s="64"/>
      <c r="AMI8" s="64"/>
      <c r="AMJ8" s="64"/>
      <c r="AMK8" s="64"/>
      <c r="AML8" s="64"/>
      <c r="AMM8" s="64"/>
      <c r="AMN8" s="64"/>
      <c r="AMO8" s="64"/>
      <c r="AMP8" s="64"/>
      <c r="AMQ8" s="64"/>
      <c r="AMR8" s="64"/>
      <c r="AMS8" s="64"/>
      <c r="AMT8" s="64"/>
      <c r="AMU8" s="64"/>
      <c r="AMV8" s="64"/>
      <c r="AMW8" s="64"/>
      <c r="AMX8" s="64"/>
      <c r="AMY8" s="64"/>
      <c r="AMZ8" s="64"/>
      <c r="ANA8" s="64"/>
      <c r="ANB8" s="64"/>
      <c r="ANC8" s="64"/>
      <c r="AND8" s="64"/>
      <c r="ANE8" s="64"/>
      <c r="ANF8" s="64"/>
      <c r="ANG8" s="64"/>
      <c r="ANH8" s="64"/>
      <c r="ANI8" s="64"/>
      <c r="ANJ8" s="64"/>
      <c r="ANK8" s="64"/>
      <c r="ANL8" s="64"/>
      <c r="ANM8" s="64"/>
      <c r="ANN8" s="64"/>
      <c r="ANO8" s="64"/>
      <c r="ANP8" s="64"/>
      <c r="ANQ8" s="64"/>
      <c r="ANR8" s="64"/>
      <c r="ANS8" s="64"/>
      <c r="ANT8" s="64"/>
      <c r="ANU8" s="64"/>
      <c r="ANV8" s="64"/>
      <c r="ANW8" s="64"/>
      <c r="ANX8" s="64"/>
      <c r="ANY8" s="64"/>
      <c r="ANZ8" s="64"/>
      <c r="AOA8" s="64"/>
      <c r="AOB8" s="64"/>
      <c r="AOC8" s="64"/>
      <c r="AOD8" s="64"/>
      <c r="AOE8" s="64"/>
      <c r="AOF8" s="64"/>
      <c r="AOG8" s="64"/>
      <c r="AOH8" s="64"/>
      <c r="AOI8" s="64"/>
      <c r="AOJ8" s="64"/>
      <c r="AOK8" s="64"/>
      <c r="AOL8" s="64"/>
      <c r="AOM8" s="64"/>
      <c r="AON8" s="64"/>
      <c r="AOO8" s="64"/>
      <c r="AOP8" s="64"/>
      <c r="AOQ8" s="64"/>
      <c r="AOR8" s="64"/>
      <c r="AOS8" s="64"/>
      <c r="AOT8" s="64"/>
      <c r="AOU8" s="64"/>
      <c r="AOV8" s="64"/>
      <c r="AOW8" s="64"/>
      <c r="AOX8" s="64"/>
      <c r="AOY8" s="64"/>
      <c r="AOZ8" s="64"/>
      <c r="APA8" s="64"/>
      <c r="APB8" s="64"/>
      <c r="APC8" s="64"/>
      <c r="APD8" s="64"/>
      <c r="APE8" s="64"/>
      <c r="APF8" s="64"/>
      <c r="APG8" s="64"/>
      <c r="APH8" s="64"/>
      <c r="API8" s="64"/>
      <c r="APJ8" s="64"/>
      <c r="APK8" s="64"/>
      <c r="APL8" s="64"/>
      <c r="APM8" s="64"/>
      <c r="APN8" s="64"/>
      <c r="APO8" s="64"/>
      <c r="APP8" s="64"/>
      <c r="APQ8" s="64"/>
      <c r="APR8" s="64"/>
      <c r="APS8" s="64"/>
      <c r="APT8" s="64"/>
      <c r="APU8" s="64"/>
      <c r="APV8" s="64"/>
      <c r="APW8" s="64"/>
      <c r="APX8" s="64"/>
      <c r="APY8" s="64"/>
      <c r="APZ8" s="64"/>
      <c r="AQA8" s="64"/>
      <c r="AQB8" s="64"/>
      <c r="AQC8" s="64"/>
      <c r="AQD8" s="64"/>
      <c r="AQE8" s="64"/>
      <c r="AQF8" s="64"/>
      <c r="AQG8" s="64"/>
      <c r="AQH8" s="64"/>
      <c r="AQI8" s="64"/>
      <c r="AQJ8" s="64"/>
      <c r="AQK8" s="64"/>
      <c r="AQL8" s="64"/>
      <c r="AQM8" s="64"/>
      <c r="AQN8" s="64"/>
      <c r="AQO8" s="64"/>
      <c r="AQP8" s="64"/>
      <c r="AQQ8" s="64"/>
      <c r="AQR8" s="64"/>
      <c r="AQS8" s="64"/>
      <c r="AQT8" s="64"/>
      <c r="AQU8" s="64"/>
      <c r="AQV8" s="64"/>
      <c r="AQW8" s="64"/>
      <c r="AQX8" s="64"/>
      <c r="AQY8" s="64"/>
      <c r="AQZ8" s="64"/>
      <c r="ARA8" s="64"/>
      <c r="ARB8" s="64"/>
      <c r="ARC8" s="64"/>
      <c r="ARD8" s="64"/>
      <c r="ARE8" s="64"/>
      <c r="ARF8" s="64"/>
      <c r="ARG8" s="64"/>
      <c r="ARH8" s="64"/>
      <c r="ARI8" s="64"/>
      <c r="ARJ8" s="64"/>
      <c r="ARK8" s="64"/>
      <c r="ARL8" s="64"/>
      <c r="ARM8" s="64"/>
      <c r="ARN8" s="64"/>
      <c r="ARO8" s="64"/>
      <c r="ARP8" s="64"/>
      <c r="ARQ8" s="64"/>
      <c r="ARR8" s="64"/>
      <c r="ARS8" s="64"/>
      <c r="ART8" s="64"/>
      <c r="ARU8" s="64"/>
      <c r="ARV8" s="64"/>
      <c r="ARW8" s="64"/>
      <c r="ARX8" s="64"/>
      <c r="ARY8" s="64"/>
      <c r="ARZ8" s="64"/>
      <c r="ASA8" s="64"/>
      <c r="ASB8" s="64"/>
      <c r="ASC8" s="64"/>
      <c r="ASD8" s="64"/>
      <c r="ASE8" s="64"/>
      <c r="ASF8" s="64"/>
      <c r="ASG8" s="64"/>
      <c r="ASH8" s="64"/>
      <c r="ASI8" s="64"/>
      <c r="ASJ8" s="64"/>
      <c r="ASK8" s="64"/>
      <c r="ASL8" s="64"/>
      <c r="ASM8" s="64"/>
      <c r="ASN8" s="64"/>
      <c r="ASO8" s="64"/>
      <c r="ASP8" s="64"/>
      <c r="ASQ8" s="64"/>
      <c r="ASR8" s="64"/>
      <c r="ASS8" s="64"/>
      <c r="AST8" s="64"/>
      <c r="ASU8" s="64"/>
      <c r="ASV8" s="64"/>
      <c r="ASW8" s="64"/>
      <c r="ASX8" s="64"/>
      <c r="ASY8" s="64"/>
      <c r="ASZ8" s="64"/>
      <c r="ATA8" s="64"/>
      <c r="ATB8" s="64"/>
      <c r="ATC8" s="64"/>
      <c r="ATD8" s="64"/>
      <c r="ATE8" s="64"/>
      <c r="ATF8" s="64"/>
      <c r="ATG8" s="64"/>
      <c r="ATH8" s="64"/>
      <c r="ATI8" s="64"/>
      <c r="ATJ8" s="64"/>
      <c r="ATK8" s="64"/>
      <c r="ATL8" s="64"/>
      <c r="ATM8" s="64"/>
      <c r="ATN8" s="64"/>
      <c r="ATO8" s="64"/>
      <c r="ATP8" s="64"/>
      <c r="ATQ8" s="64"/>
      <c r="ATR8" s="64"/>
      <c r="ATS8" s="64"/>
      <c r="ATT8" s="64"/>
      <c r="ATU8" s="64"/>
      <c r="ATV8" s="64"/>
      <c r="ATW8" s="64"/>
      <c r="ATX8" s="64"/>
      <c r="ATY8" s="64"/>
      <c r="ATZ8" s="64"/>
      <c r="AUA8" s="64"/>
      <c r="AUB8" s="64"/>
      <c r="AUC8" s="64"/>
      <c r="AUD8" s="64"/>
      <c r="AUE8" s="64"/>
      <c r="AUF8" s="64"/>
      <c r="AUG8" s="64"/>
      <c r="AUH8" s="64"/>
      <c r="AUI8" s="64"/>
      <c r="AUJ8" s="64"/>
      <c r="AUK8" s="64"/>
      <c r="AUL8" s="64"/>
      <c r="AUM8" s="64"/>
      <c r="AUN8" s="64"/>
      <c r="AUO8" s="64"/>
      <c r="AUP8" s="64"/>
      <c r="AUQ8" s="64"/>
      <c r="AUR8" s="64"/>
      <c r="AUS8" s="64"/>
      <c r="AUT8" s="64"/>
      <c r="AUU8" s="64"/>
      <c r="AUV8" s="64"/>
      <c r="AUW8" s="64"/>
      <c r="AUX8" s="64"/>
      <c r="AUY8" s="64"/>
      <c r="AUZ8" s="64"/>
      <c r="AVA8" s="64"/>
      <c r="AVB8" s="64"/>
      <c r="AVC8" s="64"/>
      <c r="AVD8" s="64"/>
      <c r="AVE8" s="64"/>
      <c r="AVF8" s="64"/>
      <c r="AVG8" s="64"/>
      <c r="AVH8" s="64"/>
      <c r="AVI8" s="64"/>
      <c r="AVJ8" s="64"/>
      <c r="AVK8" s="64"/>
      <c r="AVL8" s="64"/>
      <c r="AVM8" s="64"/>
      <c r="AVN8" s="64"/>
      <c r="AVO8" s="64"/>
      <c r="AVP8" s="64"/>
      <c r="AVQ8" s="64"/>
      <c r="AVR8" s="64"/>
      <c r="AVS8" s="64"/>
      <c r="AVT8" s="64"/>
      <c r="AVU8" s="64"/>
      <c r="AVV8" s="64"/>
      <c r="AVW8" s="64"/>
      <c r="AVX8" s="64"/>
      <c r="AVY8" s="64"/>
      <c r="AVZ8" s="64"/>
      <c r="AWA8" s="64"/>
      <c r="AWB8" s="64"/>
      <c r="AWC8" s="64"/>
      <c r="AWD8" s="64"/>
      <c r="AWE8" s="64"/>
      <c r="AWF8" s="64"/>
      <c r="AWG8" s="64"/>
      <c r="AWH8" s="64"/>
      <c r="AWI8" s="64"/>
      <c r="AWJ8" s="64"/>
      <c r="AWK8" s="64"/>
      <c r="AWL8" s="64"/>
      <c r="AWM8" s="64"/>
      <c r="AWN8" s="64"/>
      <c r="AWO8" s="64"/>
      <c r="AWP8" s="64"/>
      <c r="AWQ8" s="64"/>
      <c r="AWR8" s="64"/>
      <c r="AWS8" s="64"/>
      <c r="AWT8" s="64"/>
      <c r="AWU8" s="64"/>
      <c r="AWV8" s="64"/>
      <c r="AWW8" s="64"/>
      <c r="AWX8" s="64"/>
      <c r="AWY8" s="64"/>
      <c r="AWZ8" s="64"/>
      <c r="AXA8" s="64"/>
      <c r="AXB8" s="64"/>
      <c r="AXC8" s="64"/>
      <c r="AXD8" s="64"/>
      <c r="AXE8" s="64"/>
      <c r="AXF8" s="64"/>
      <c r="AXG8" s="64"/>
      <c r="AXH8" s="64"/>
      <c r="AXI8" s="64"/>
      <c r="AXJ8" s="64"/>
      <c r="AXK8" s="64"/>
      <c r="AXL8" s="64"/>
      <c r="AXM8" s="64"/>
      <c r="AXN8" s="64"/>
      <c r="AXO8" s="64"/>
      <c r="AXP8" s="64"/>
      <c r="AXQ8" s="64"/>
      <c r="AXR8" s="64"/>
      <c r="AXS8" s="64"/>
      <c r="AXT8" s="64"/>
      <c r="AXU8" s="64"/>
      <c r="AXV8" s="64"/>
      <c r="AXW8" s="64"/>
      <c r="AXX8" s="64"/>
      <c r="AXY8" s="64"/>
      <c r="AXZ8" s="64"/>
      <c r="AYA8" s="64"/>
      <c r="AYB8" s="64"/>
      <c r="AYC8" s="64"/>
      <c r="AYD8" s="64"/>
      <c r="AYE8" s="64"/>
      <c r="AYF8" s="64"/>
      <c r="AYG8" s="64"/>
      <c r="AYH8" s="64"/>
      <c r="AYI8" s="64"/>
      <c r="AYJ8" s="64"/>
      <c r="AYK8" s="64"/>
      <c r="AYL8" s="64"/>
      <c r="AYM8" s="64"/>
      <c r="AYN8" s="64"/>
      <c r="AYO8" s="64"/>
      <c r="AYP8" s="64"/>
      <c r="AYQ8" s="64"/>
      <c r="AYR8" s="64"/>
      <c r="AYS8" s="64"/>
      <c r="AYT8" s="64"/>
      <c r="AYU8" s="64"/>
      <c r="AYV8" s="64"/>
      <c r="AYW8" s="64"/>
      <c r="AYX8" s="64"/>
      <c r="AYY8" s="64"/>
      <c r="AYZ8" s="64"/>
      <c r="AZA8" s="64"/>
      <c r="AZB8" s="64"/>
      <c r="AZC8" s="64"/>
      <c r="AZD8" s="64"/>
      <c r="AZE8" s="64"/>
      <c r="AZF8" s="64"/>
      <c r="AZG8" s="64"/>
      <c r="AZH8" s="64"/>
      <c r="AZI8" s="64"/>
      <c r="AZJ8" s="64"/>
      <c r="AZK8" s="64"/>
      <c r="AZL8" s="64"/>
      <c r="AZM8" s="64"/>
      <c r="AZN8" s="64"/>
      <c r="AZO8" s="64"/>
      <c r="AZP8" s="64"/>
      <c r="AZQ8" s="64"/>
      <c r="AZR8" s="64"/>
      <c r="AZS8" s="64"/>
      <c r="AZT8" s="64"/>
      <c r="AZU8" s="64"/>
      <c r="AZV8" s="64"/>
      <c r="AZW8" s="64"/>
      <c r="AZX8" s="64"/>
      <c r="AZY8" s="64"/>
      <c r="AZZ8" s="64"/>
      <c r="BAA8" s="64"/>
      <c r="BAB8" s="64"/>
      <c r="BAC8" s="64"/>
      <c r="BAD8" s="64"/>
      <c r="BAE8" s="64"/>
      <c r="BAF8" s="64"/>
      <c r="BAG8" s="64"/>
      <c r="BAH8" s="64"/>
      <c r="BAI8" s="64"/>
      <c r="BAJ8" s="64"/>
      <c r="BAK8" s="64"/>
      <c r="BAL8" s="64"/>
      <c r="BAM8" s="64"/>
      <c r="BAN8" s="64"/>
      <c r="BAO8" s="64"/>
      <c r="BAP8" s="64"/>
      <c r="BAQ8" s="64"/>
      <c r="BAR8" s="64"/>
      <c r="BAS8" s="64"/>
      <c r="BAT8" s="64"/>
      <c r="BAU8" s="64"/>
      <c r="BAV8" s="64"/>
      <c r="BAW8" s="64"/>
      <c r="BAX8" s="64"/>
      <c r="BAY8" s="64"/>
      <c r="BAZ8" s="64"/>
      <c r="BBA8" s="64"/>
      <c r="BBB8" s="64"/>
      <c r="BBC8" s="64"/>
      <c r="BBD8" s="64"/>
      <c r="BBE8" s="64"/>
      <c r="BBF8" s="64"/>
      <c r="BBG8" s="64"/>
      <c r="BBH8" s="64"/>
      <c r="BBI8" s="64"/>
      <c r="BBJ8" s="64"/>
      <c r="BBK8" s="64"/>
      <c r="BBL8" s="64"/>
      <c r="BBM8" s="64"/>
      <c r="BBN8" s="64"/>
      <c r="BBO8" s="64"/>
      <c r="BBP8" s="64"/>
      <c r="BBQ8" s="64"/>
      <c r="BBR8" s="64"/>
      <c r="BBS8" s="64"/>
      <c r="BBT8" s="64"/>
      <c r="BBU8" s="64"/>
      <c r="BBV8" s="64"/>
      <c r="BBW8" s="64"/>
      <c r="BBX8" s="64"/>
      <c r="BBY8" s="64"/>
      <c r="BBZ8" s="64"/>
      <c r="BCA8" s="64"/>
      <c r="BCB8" s="64"/>
      <c r="BCC8" s="64"/>
      <c r="BCD8" s="64"/>
      <c r="BCE8" s="64"/>
      <c r="BCF8" s="64"/>
      <c r="BCG8" s="64"/>
      <c r="BCH8" s="64"/>
      <c r="BCI8" s="64"/>
      <c r="BCJ8" s="64"/>
      <c r="BCK8" s="64"/>
      <c r="BCL8" s="64"/>
      <c r="BCM8" s="64"/>
      <c r="BCN8" s="64"/>
      <c r="BCO8" s="64"/>
      <c r="BCP8" s="64"/>
      <c r="BCQ8" s="64"/>
      <c r="BCR8" s="64"/>
      <c r="BCS8" s="64"/>
      <c r="BCT8" s="64"/>
      <c r="BCU8" s="64"/>
      <c r="BCV8" s="64"/>
      <c r="BCW8" s="64"/>
      <c r="BCX8" s="64"/>
      <c r="BCY8" s="64"/>
      <c r="BCZ8" s="64"/>
      <c r="BDA8" s="64"/>
      <c r="BDB8" s="64"/>
      <c r="BDC8" s="64"/>
      <c r="BDD8" s="64"/>
      <c r="BDE8" s="64"/>
      <c r="BDF8" s="64"/>
      <c r="BDG8" s="64"/>
      <c r="BDH8" s="64"/>
      <c r="BDI8" s="64"/>
      <c r="BDJ8" s="64"/>
      <c r="BDK8" s="64"/>
      <c r="BDL8" s="64"/>
      <c r="BDM8" s="64"/>
      <c r="BDN8" s="64"/>
      <c r="BDO8" s="64"/>
      <c r="BDP8" s="64"/>
      <c r="BDQ8" s="64"/>
      <c r="BDR8" s="64"/>
      <c r="BDS8" s="64"/>
      <c r="BDT8" s="64"/>
      <c r="BDU8" s="64"/>
      <c r="BDV8" s="64"/>
      <c r="BDW8" s="64"/>
      <c r="BDX8" s="64"/>
      <c r="BDY8" s="64"/>
      <c r="BDZ8" s="64"/>
      <c r="BEA8" s="64"/>
      <c r="BEB8" s="64"/>
      <c r="BEC8" s="64"/>
      <c r="BED8" s="64"/>
      <c r="BEE8" s="64"/>
      <c r="BEF8" s="64"/>
      <c r="BEG8" s="64"/>
      <c r="BEH8" s="64"/>
      <c r="BEI8" s="64"/>
      <c r="BEJ8" s="64"/>
      <c r="BEK8" s="64"/>
      <c r="BEL8" s="64"/>
      <c r="BEM8" s="64"/>
      <c r="BEN8" s="64"/>
      <c r="BEO8" s="64"/>
      <c r="BEP8" s="64"/>
      <c r="BEQ8" s="64"/>
      <c r="BER8" s="64"/>
      <c r="BES8" s="64"/>
      <c r="BET8" s="64"/>
      <c r="BEU8" s="64"/>
      <c r="BEV8" s="64"/>
      <c r="BEW8" s="64"/>
      <c r="BEX8" s="64"/>
      <c r="BEY8" s="64"/>
      <c r="BEZ8" s="64"/>
      <c r="BFA8" s="64"/>
      <c r="BFB8" s="64"/>
      <c r="BFC8" s="64"/>
      <c r="BFD8" s="64"/>
      <c r="BFE8" s="64"/>
      <c r="BFF8" s="64"/>
      <c r="BFG8" s="64"/>
      <c r="BFH8" s="64"/>
      <c r="BFI8" s="64"/>
      <c r="BFJ8" s="64"/>
      <c r="BFK8" s="64"/>
      <c r="BFL8" s="64"/>
      <c r="BFM8" s="64"/>
      <c r="BFN8" s="64"/>
      <c r="BFO8" s="64"/>
      <c r="BFP8" s="64"/>
      <c r="BFQ8" s="64"/>
      <c r="BFR8" s="64"/>
      <c r="BFS8" s="64"/>
      <c r="BFT8" s="64"/>
      <c r="BFU8" s="64"/>
      <c r="BFV8" s="64"/>
      <c r="BFW8" s="64"/>
      <c r="BFX8" s="64"/>
      <c r="BFY8" s="64"/>
      <c r="BFZ8" s="64"/>
      <c r="BGA8" s="64"/>
      <c r="BGB8" s="64"/>
      <c r="BGC8" s="64"/>
      <c r="BGD8" s="64"/>
      <c r="BGE8" s="64"/>
      <c r="BGF8" s="64"/>
      <c r="BGG8" s="64"/>
      <c r="BGH8" s="64"/>
      <c r="BGI8" s="64"/>
      <c r="BGJ8" s="64"/>
      <c r="BGK8" s="64"/>
      <c r="BGL8" s="64"/>
      <c r="BGM8" s="64"/>
      <c r="BGN8" s="64"/>
      <c r="BGO8" s="64"/>
      <c r="BGP8" s="64"/>
      <c r="BGQ8" s="64"/>
      <c r="BGR8" s="64"/>
      <c r="BGS8" s="64"/>
      <c r="BGT8" s="64"/>
      <c r="BGU8" s="64"/>
      <c r="BGV8" s="64"/>
      <c r="BGW8" s="64"/>
      <c r="BGX8" s="64"/>
      <c r="BGY8" s="64"/>
      <c r="BGZ8" s="64"/>
      <c r="BHA8" s="64"/>
      <c r="BHB8" s="64"/>
      <c r="BHC8" s="64"/>
      <c r="BHD8" s="64"/>
      <c r="BHE8" s="64"/>
      <c r="BHF8" s="64"/>
      <c r="BHG8" s="64"/>
      <c r="BHH8" s="64"/>
      <c r="BHI8" s="64"/>
      <c r="BHJ8" s="64"/>
      <c r="BHK8" s="64"/>
      <c r="BHL8" s="64"/>
      <c r="BHM8" s="64"/>
      <c r="BHN8" s="64"/>
      <c r="BHO8" s="64"/>
      <c r="BHP8" s="64"/>
      <c r="BHQ8" s="64"/>
      <c r="BHR8" s="64"/>
      <c r="BHS8" s="64"/>
      <c r="BHT8" s="64"/>
      <c r="BHU8" s="64"/>
      <c r="BHV8" s="64"/>
      <c r="BHW8" s="64"/>
      <c r="BHX8" s="64"/>
      <c r="BHY8" s="64"/>
      <c r="BHZ8" s="64"/>
      <c r="BIA8" s="64"/>
      <c r="BIB8" s="64"/>
      <c r="BIC8" s="64"/>
      <c r="BID8" s="64"/>
      <c r="BIE8" s="64"/>
      <c r="BIF8" s="64"/>
      <c r="BIG8" s="64"/>
      <c r="BIH8" s="64"/>
      <c r="BII8" s="64"/>
      <c r="BIJ8" s="64"/>
      <c r="BIK8" s="64"/>
      <c r="BIL8" s="64"/>
      <c r="BIM8" s="64"/>
      <c r="BIN8" s="64"/>
      <c r="BIO8" s="64"/>
      <c r="BIP8" s="64"/>
      <c r="BIQ8" s="64"/>
      <c r="BIR8" s="64"/>
      <c r="BIS8" s="64"/>
      <c r="BIT8" s="64"/>
      <c r="BIU8" s="64"/>
      <c r="BIV8" s="64"/>
      <c r="BIW8" s="64"/>
      <c r="BIX8" s="64"/>
      <c r="BIY8" s="64"/>
      <c r="BIZ8" s="64"/>
      <c r="BJA8" s="64"/>
      <c r="BJB8" s="64"/>
      <c r="BJC8" s="64"/>
      <c r="BJD8" s="64"/>
      <c r="BJE8" s="64"/>
      <c r="BJF8" s="64"/>
      <c r="BJG8" s="64"/>
      <c r="BJH8" s="64"/>
      <c r="BJI8" s="64"/>
      <c r="BJJ8" s="64"/>
      <c r="BJK8" s="64"/>
      <c r="BJL8" s="64"/>
      <c r="BJM8" s="64"/>
      <c r="BJN8" s="64"/>
      <c r="BJO8" s="64"/>
      <c r="BJP8" s="64"/>
      <c r="BJQ8" s="64"/>
      <c r="BJR8" s="64"/>
      <c r="BJS8" s="64"/>
      <c r="BJT8" s="64"/>
      <c r="BJU8" s="64"/>
      <c r="BJV8" s="64"/>
      <c r="BJW8" s="64"/>
      <c r="BJX8" s="64"/>
      <c r="BJY8" s="64"/>
      <c r="BJZ8" s="64"/>
      <c r="BKA8" s="64"/>
      <c r="BKB8" s="64"/>
      <c r="BKC8" s="64"/>
      <c r="BKD8" s="64"/>
      <c r="BKE8" s="64"/>
      <c r="BKF8" s="64"/>
      <c r="BKG8" s="64"/>
      <c r="BKH8" s="64"/>
      <c r="BKI8" s="64"/>
      <c r="BKJ8" s="64"/>
      <c r="BKK8" s="64"/>
      <c r="BKL8" s="64"/>
      <c r="BKM8" s="64"/>
      <c r="BKN8" s="64"/>
      <c r="BKO8" s="64"/>
      <c r="BKP8" s="64"/>
      <c r="BKQ8" s="64"/>
      <c r="BKR8" s="64"/>
      <c r="BKS8" s="64"/>
      <c r="BKT8" s="64"/>
      <c r="BKU8" s="64"/>
      <c r="BKV8" s="64"/>
      <c r="BKW8" s="64"/>
      <c r="BKX8" s="64"/>
      <c r="BKY8" s="64"/>
      <c r="BKZ8" s="64"/>
      <c r="BLA8" s="64"/>
      <c r="BLB8" s="64"/>
      <c r="BLC8" s="64"/>
      <c r="BLD8" s="64"/>
      <c r="BLE8" s="64"/>
      <c r="BLF8" s="64"/>
      <c r="BLG8" s="64"/>
      <c r="BLH8" s="64"/>
      <c r="BLI8" s="64"/>
      <c r="BLJ8" s="64"/>
      <c r="BLK8" s="64"/>
      <c r="BLL8" s="64"/>
      <c r="BLM8" s="64"/>
      <c r="BLN8" s="64"/>
      <c r="BLO8" s="64"/>
      <c r="BLP8" s="64"/>
      <c r="BLQ8" s="64"/>
      <c r="BLR8" s="64"/>
      <c r="BLS8" s="64"/>
      <c r="BLT8" s="64"/>
      <c r="BLU8" s="64"/>
      <c r="BLV8" s="64"/>
      <c r="BLW8" s="64"/>
      <c r="BLX8" s="64"/>
      <c r="BLY8" s="64"/>
      <c r="BLZ8" s="64"/>
      <c r="BMA8" s="64"/>
      <c r="BMB8" s="64"/>
      <c r="BMC8" s="64"/>
      <c r="BMD8" s="64"/>
      <c r="BME8" s="64"/>
      <c r="BMF8" s="64"/>
      <c r="BMG8" s="64"/>
      <c r="BMH8" s="64"/>
      <c r="BMI8" s="64"/>
      <c r="BMJ8" s="64"/>
      <c r="BMK8" s="64"/>
      <c r="BML8" s="64"/>
      <c r="BMM8" s="64"/>
      <c r="BMN8" s="64"/>
      <c r="BMO8" s="64"/>
      <c r="BMP8" s="64"/>
      <c r="BMQ8" s="64"/>
      <c r="BMR8" s="64"/>
      <c r="BMS8" s="64"/>
      <c r="BMT8" s="64"/>
      <c r="BMU8" s="64"/>
      <c r="BMV8" s="64"/>
      <c r="BMW8" s="64"/>
      <c r="BMX8" s="64"/>
      <c r="BMY8" s="64"/>
      <c r="BMZ8" s="64"/>
      <c r="BNA8" s="64"/>
      <c r="BNB8" s="64"/>
      <c r="BNC8" s="64"/>
      <c r="BND8" s="64"/>
      <c r="BNE8" s="64"/>
      <c r="BNF8" s="64"/>
      <c r="BNG8" s="64"/>
      <c r="BNH8" s="64"/>
      <c r="BNI8" s="64"/>
      <c r="BNJ8" s="64"/>
      <c r="BNK8" s="64"/>
      <c r="BNL8" s="64"/>
      <c r="BNM8" s="64"/>
      <c r="BNN8" s="64"/>
      <c r="BNO8" s="64"/>
      <c r="BNP8" s="64"/>
      <c r="BNQ8" s="64"/>
      <c r="BNR8" s="64"/>
      <c r="BNS8" s="64"/>
      <c r="BNT8" s="64"/>
      <c r="BNU8" s="64"/>
      <c r="BNV8" s="64"/>
      <c r="BNW8" s="64"/>
      <c r="BNX8" s="64"/>
      <c r="BNY8" s="64"/>
      <c r="BNZ8" s="64"/>
      <c r="BOA8" s="64"/>
      <c r="BOB8" s="64"/>
      <c r="BOC8" s="64"/>
      <c r="BOD8" s="64"/>
      <c r="BOE8" s="64"/>
      <c r="BOF8" s="64"/>
      <c r="BOG8" s="64"/>
      <c r="BOH8" s="64"/>
      <c r="BOI8" s="64"/>
      <c r="BOJ8" s="64"/>
      <c r="BOK8" s="64"/>
      <c r="BOL8" s="64"/>
      <c r="BOM8" s="64"/>
      <c r="BON8" s="64"/>
      <c r="BOO8" s="64"/>
      <c r="BOP8" s="64"/>
      <c r="BOQ8" s="64"/>
      <c r="BOR8" s="64"/>
      <c r="BOS8" s="64"/>
      <c r="BOT8" s="64"/>
      <c r="BOU8" s="64"/>
      <c r="BOV8" s="64"/>
      <c r="BOW8" s="64"/>
      <c r="BOX8" s="64"/>
      <c r="BOY8" s="64"/>
      <c r="BOZ8" s="64"/>
      <c r="BPA8" s="64"/>
      <c r="BPB8" s="64"/>
      <c r="BPC8" s="64"/>
      <c r="BPD8" s="64"/>
      <c r="BPE8" s="64"/>
      <c r="BPF8" s="64"/>
      <c r="BPG8" s="64"/>
      <c r="BPH8" s="64"/>
      <c r="BPI8" s="64"/>
      <c r="BPJ8" s="64"/>
      <c r="BPK8" s="64"/>
      <c r="BPL8" s="64"/>
      <c r="BPM8" s="64"/>
      <c r="BPN8" s="64"/>
      <c r="BPO8" s="64"/>
      <c r="BPP8" s="64"/>
      <c r="BPQ8" s="64"/>
      <c r="BPR8" s="64"/>
      <c r="BPS8" s="64"/>
      <c r="BPT8" s="64"/>
      <c r="BPU8" s="64"/>
      <c r="BPV8" s="64"/>
      <c r="BPW8" s="64"/>
      <c r="BPX8" s="64"/>
      <c r="BPY8" s="64"/>
      <c r="BPZ8" s="64"/>
      <c r="BQA8" s="64"/>
      <c r="BQB8" s="64"/>
      <c r="BQC8" s="64"/>
      <c r="BQD8" s="64"/>
      <c r="BQE8" s="64"/>
      <c r="BQF8" s="64"/>
      <c r="BQG8" s="64"/>
      <c r="BQH8" s="64"/>
      <c r="BQI8" s="64"/>
      <c r="BQJ8" s="64"/>
      <c r="BQK8" s="64"/>
      <c r="BQL8" s="64"/>
      <c r="BQM8" s="64"/>
      <c r="BQN8" s="64"/>
      <c r="BQO8" s="64"/>
      <c r="BQP8" s="64"/>
      <c r="BQQ8" s="64"/>
      <c r="BQR8" s="64"/>
      <c r="BQS8" s="64"/>
      <c r="BQT8" s="64"/>
      <c r="BQU8" s="64"/>
      <c r="BQV8" s="64"/>
      <c r="BQW8" s="64"/>
      <c r="BQX8" s="64"/>
      <c r="BQY8" s="64"/>
      <c r="BQZ8" s="64"/>
      <c r="BRA8" s="64"/>
      <c r="BRB8" s="64"/>
      <c r="BRC8" s="64"/>
      <c r="BRD8" s="64"/>
      <c r="BRE8" s="64"/>
      <c r="BRF8" s="64"/>
      <c r="BRG8" s="64"/>
      <c r="BRH8" s="64"/>
      <c r="BRI8" s="64"/>
      <c r="BRJ8" s="64"/>
      <c r="BRK8" s="64"/>
      <c r="BRL8" s="64"/>
      <c r="BRM8" s="64"/>
      <c r="BRN8" s="64"/>
      <c r="BRO8" s="64"/>
      <c r="BRP8" s="64"/>
      <c r="BRQ8" s="64"/>
      <c r="BRR8" s="64"/>
      <c r="BRS8" s="64"/>
      <c r="BRT8" s="64"/>
      <c r="BRU8" s="64"/>
      <c r="BRV8" s="64"/>
      <c r="BRW8" s="64"/>
      <c r="BRX8" s="64"/>
      <c r="BRY8" s="64"/>
      <c r="BRZ8" s="64"/>
      <c r="BSA8" s="64"/>
      <c r="BSB8" s="64"/>
      <c r="BSC8" s="64"/>
      <c r="BSD8" s="64"/>
      <c r="BSE8" s="64"/>
      <c r="BSF8" s="64"/>
      <c r="BSG8" s="64"/>
      <c r="BSH8" s="64"/>
      <c r="BSI8" s="64"/>
      <c r="BSJ8" s="64"/>
      <c r="BSK8" s="64"/>
      <c r="BSL8" s="64"/>
      <c r="BSM8" s="64"/>
      <c r="BSN8" s="64"/>
      <c r="BSO8" s="64"/>
      <c r="BSP8" s="64"/>
      <c r="BSQ8" s="64"/>
      <c r="BSR8" s="64"/>
      <c r="BSS8" s="64"/>
      <c r="BST8" s="64"/>
      <c r="BSU8" s="64"/>
      <c r="BSV8" s="64"/>
      <c r="BSW8" s="64"/>
      <c r="BSX8" s="64"/>
      <c r="BSY8" s="64"/>
      <c r="BSZ8" s="64"/>
      <c r="BTA8" s="64"/>
      <c r="BTB8" s="64"/>
      <c r="BTC8" s="64"/>
      <c r="BTD8" s="64"/>
      <c r="BTE8" s="64"/>
      <c r="BTF8" s="64"/>
      <c r="BTG8" s="64"/>
      <c r="BTH8" s="64"/>
      <c r="BTI8" s="64"/>
      <c r="BTJ8" s="64"/>
      <c r="BTK8" s="64"/>
      <c r="BTL8" s="64"/>
      <c r="BTM8" s="64"/>
      <c r="BTN8" s="64"/>
      <c r="BTO8" s="64"/>
      <c r="BTP8" s="64"/>
      <c r="BTQ8" s="64"/>
      <c r="BTR8" s="64"/>
      <c r="BTS8" s="64"/>
      <c r="BTT8" s="64"/>
      <c r="BTU8" s="64"/>
      <c r="BTV8" s="64"/>
      <c r="BTW8" s="64"/>
      <c r="BTX8" s="64"/>
      <c r="BTY8" s="64"/>
      <c r="BTZ8" s="64"/>
      <c r="BUA8" s="64"/>
      <c r="BUB8" s="64"/>
      <c r="BUC8" s="64"/>
      <c r="BUD8" s="64"/>
      <c r="BUE8" s="64"/>
      <c r="BUF8" s="64"/>
      <c r="BUG8" s="64"/>
      <c r="BUH8" s="64"/>
      <c r="BUI8" s="64"/>
      <c r="BUJ8" s="64"/>
      <c r="BUK8" s="64"/>
      <c r="BUL8" s="64"/>
      <c r="BUM8" s="64"/>
      <c r="BUN8" s="64"/>
      <c r="BUO8" s="64"/>
      <c r="BUP8" s="64"/>
      <c r="BUQ8" s="64"/>
      <c r="BUR8" s="64"/>
      <c r="BUS8" s="64"/>
      <c r="BUT8" s="64"/>
      <c r="BUU8" s="64"/>
      <c r="BUV8" s="64"/>
      <c r="BUW8" s="64"/>
      <c r="BUX8" s="64"/>
      <c r="BUY8" s="64"/>
      <c r="BUZ8" s="64"/>
      <c r="BVA8" s="64"/>
      <c r="BVB8" s="64"/>
      <c r="BVC8" s="64"/>
      <c r="BVD8" s="64"/>
      <c r="BVE8" s="64"/>
      <c r="BVF8" s="64"/>
      <c r="BVG8" s="64"/>
      <c r="BVH8" s="64"/>
      <c r="BVI8" s="64"/>
      <c r="BVJ8" s="64"/>
      <c r="BVK8" s="64"/>
      <c r="BVL8" s="64"/>
      <c r="BVM8" s="64"/>
      <c r="BVN8" s="64"/>
      <c r="BVO8" s="64"/>
      <c r="BVP8" s="64"/>
      <c r="BVQ8" s="64"/>
      <c r="BVR8" s="64"/>
      <c r="BVS8" s="64"/>
      <c r="BVT8" s="64"/>
      <c r="BVU8" s="64"/>
      <c r="BVV8" s="64"/>
      <c r="BVW8" s="64"/>
      <c r="BVX8" s="64"/>
      <c r="BVY8" s="64"/>
      <c r="BVZ8" s="64"/>
      <c r="BWA8" s="64"/>
      <c r="BWB8" s="64"/>
      <c r="BWC8" s="64"/>
      <c r="BWD8" s="64"/>
      <c r="BWE8" s="64"/>
      <c r="BWF8" s="64"/>
      <c r="BWG8" s="64"/>
      <c r="BWH8" s="64"/>
      <c r="BWI8" s="64"/>
      <c r="BWJ8" s="64"/>
      <c r="BWK8" s="64"/>
      <c r="BWL8" s="64"/>
      <c r="BWM8" s="64"/>
      <c r="BWN8" s="64"/>
      <c r="BWO8" s="64"/>
      <c r="BWP8" s="64"/>
      <c r="BWQ8" s="64"/>
      <c r="BWR8" s="64"/>
      <c r="BWS8" s="64"/>
      <c r="BWT8" s="64"/>
      <c r="BWU8" s="64"/>
      <c r="BWV8" s="64"/>
      <c r="BWW8" s="64"/>
      <c r="BWX8" s="64"/>
      <c r="BWY8" s="64"/>
      <c r="BWZ8" s="64"/>
      <c r="BXA8" s="64"/>
      <c r="BXB8" s="64"/>
      <c r="BXC8" s="64"/>
      <c r="BXD8" s="64"/>
      <c r="BXE8" s="64"/>
      <c r="BXF8" s="64"/>
      <c r="BXG8" s="64"/>
      <c r="BXH8" s="64"/>
      <c r="BXI8" s="64"/>
      <c r="BXJ8" s="64"/>
      <c r="BXK8" s="64"/>
      <c r="BXL8" s="64"/>
      <c r="BXM8" s="64"/>
      <c r="BXN8" s="64"/>
      <c r="BXO8" s="64"/>
      <c r="BXP8" s="64"/>
      <c r="BXQ8" s="64"/>
      <c r="BXR8" s="64"/>
      <c r="BXS8" s="64"/>
      <c r="BXT8" s="64"/>
      <c r="BXU8" s="64"/>
      <c r="BXV8" s="64"/>
      <c r="BXW8" s="64"/>
      <c r="BXX8" s="64"/>
      <c r="BXY8" s="64"/>
      <c r="BXZ8" s="64"/>
      <c r="BYA8" s="64"/>
      <c r="BYB8" s="64"/>
      <c r="BYC8" s="64"/>
      <c r="BYD8" s="64"/>
      <c r="BYE8" s="64"/>
      <c r="BYF8" s="64"/>
      <c r="BYG8" s="64"/>
      <c r="BYH8" s="64"/>
      <c r="BYI8" s="64"/>
      <c r="BYJ8" s="64"/>
      <c r="BYK8" s="64"/>
      <c r="BYL8" s="64"/>
      <c r="BYM8" s="64"/>
      <c r="BYN8" s="64"/>
      <c r="BYO8" s="64"/>
      <c r="BYP8" s="64"/>
      <c r="BYQ8" s="64"/>
      <c r="BYR8" s="64"/>
      <c r="BYS8" s="64"/>
      <c r="BYT8" s="64"/>
      <c r="BYU8" s="64"/>
      <c r="BYV8" s="64"/>
      <c r="BYW8" s="64"/>
      <c r="BYX8" s="64"/>
      <c r="BYY8" s="64"/>
      <c r="BYZ8" s="64"/>
      <c r="BZA8" s="64"/>
      <c r="BZB8" s="64"/>
      <c r="BZC8" s="64"/>
      <c r="BZD8" s="64"/>
      <c r="BZE8" s="64"/>
      <c r="BZF8" s="64"/>
      <c r="BZG8" s="64"/>
      <c r="BZH8" s="64"/>
      <c r="BZI8" s="64"/>
      <c r="BZJ8" s="64"/>
      <c r="BZK8" s="64"/>
      <c r="BZL8" s="64"/>
      <c r="BZM8" s="64"/>
      <c r="BZN8" s="64"/>
      <c r="BZO8" s="64"/>
      <c r="BZP8" s="64"/>
      <c r="BZQ8" s="64"/>
      <c r="BZR8" s="64"/>
      <c r="BZS8" s="64"/>
      <c r="BZT8" s="64"/>
      <c r="BZU8" s="64"/>
      <c r="BZV8" s="64"/>
      <c r="BZW8" s="64"/>
      <c r="BZX8" s="64"/>
      <c r="BZY8" s="64"/>
      <c r="BZZ8" s="64"/>
      <c r="CAA8" s="64"/>
      <c r="CAB8" s="64"/>
      <c r="CAC8" s="64"/>
      <c r="CAD8" s="64"/>
      <c r="CAE8" s="64"/>
      <c r="CAF8" s="64"/>
      <c r="CAG8" s="64"/>
      <c r="CAH8" s="64"/>
      <c r="CAI8" s="64"/>
      <c r="CAJ8" s="64"/>
      <c r="CAK8" s="64"/>
      <c r="CAL8" s="64"/>
      <c r="CAM8" s="64"/>
      <c r="CAN8" s="64"/>
      <c r="CAO8" s="64"/>
      <c r="CAP8" s="64"/>
      <c r="CAQ8" s="64"/>
      <c r="CAR8" s="64"/>
      <c r="CAS8" s="64"/>
      <c r="CAT8" s="64"/>
      <c r="CAU8" s="64"/>
      <c r="CAV8" s="64"/>
      <c r="CAW8" s="64"/>
      <c r="CAX8" s="64"/>
      <c r="CAY8" s="64"/>
      <c r="CAZ8" s="64"/>
      <c r="CBA8" s="64"/>
      <c r="CBB8" s="64"/>
      <c r="CBC8" s="64"/>
      <c r="CBD8" s="64"/>
      <c r="CBE8" s="64"/>
      <c r="CBF8" s="64"/>
      <c r="CBG8" s="64"/>
      <c r="CBH8" s="64"/>
      <c r="CBI8" s="64"/>
      <c r="CBJ8" s="64"/>
      <c r="CBK8" s="64"/>
      <c r="CBL8" s="64"/>
      <c r="CBM8" s="64"/>
      <c r="CBN8" s="64"/>
      <c r="CBO8" s="64"/>
      <c r="CBP8" s="64"/>
      <c r="CBQ8" s="64"/>
      <c r="CBR8" s="64"/>
      <c r="CBS8" s="64"/>
      <c r="CBT8" s="64"/>
      <c r="CBU8" s="64"/>
      <c r="CBV8" s="64"/>
      <c r="CBW8" s="64"/>
      <c r="CBX8" s="64"/>
      <c r="CBY8" s="64"/>
      <c r="CBZ8" s="64"/>
      <c r="CCA8" s="64"/>
      <c r="CCB8" s="64"/>
      <c r="CCC8" s="64"/>
      <c r="CCD8" s="64"/>
      <c r="CCE8" s="64"/>
      <c r="CCF8" s="64"/>
      <c r="CCG8" s="64"/>
      <c r="CCH8" s="64"/>
      <c r="CCI8" s="64"/>
      <c r="CCJ8" s="64"/>
      <c r="CCK8" s="64"/>
      <c r="CCL8" s="64"/>
      <c r="CCM8" s="64"/>
      <c r="CCN8" s="64"/>
      <c r="CCO8" s="64"/>
      <c r="CCP8" s="64"/>
      <c r="CCQ8" s="64"/>
      <c r="CCR8" s="64"/>
      <c r="CCS8" s="64"/>
      <c r="CCT8" s="64"/>
      <c r="CCU8" s="64"/>
      <c r="CCV8" s="64"/>
      <c r="CCW8" s="64"/>
      <c r="CCX8" s="64"/>
      <c r="CCY8" s="64"/>
      <c r="CCZ8" s="64"/>
      <c r="CDA8" s="64"/>
      <c r="CDB8" s="64"/>
      <c r="CDC8" s="64"/>
      <c r="CDD8" s="64"/>
      <c r="CDE8" s="64"/>
      <c r="CDF8" s="64"/>
      <c r="CDG8" s="64"/>
      <c r="CDH8" s="64"/>
      <c r="CDI8" s="64"/>
      <c r="CDJ8" s="64"/>
      <c r="CDK8" s="64"/>
      <c r="CDL8" s="64"/>
      <c r="CDM8" s="64"/>
      <c r="CDN8" s="64"/>
      <c r="CDO8" s="64"/>
      <c r="CDP8" s="64"/>
      <c r="CDQ8" s="64"/>
      <c r="CDR8" s="64"/>
      <c r="CDS8" s="64"/>
      <c r="CDT8" s="64"/>
      <c r="CDU8" s="64"/>
      <c r="CDV8" s="64"/>
      <c r="CDW8" s="64"/>
      <c r="CDX8" s="64"/>
      <c r="CDY8" s="64"/>
      <c r="CDZ8" s="64"/>
      <c r="CEA8" s="64"/>
      <c r="CEB8" s="64"/>
      <c r="CEC8" s="64"/>
      <c r="CED8" s="64"/>
      <c r="CEE8" s="64"/>
      <c r="CEF8" s="64"/>
      <c r="CEG8" s="64"/>
      <c r="CEH8" s="64"/>
      <c r="CEI8" s="64"/>
      <c r="CEJ8" s="64"/>
      <c r="CEK8" s="64"/>
      <c r="CEL8" s="64"/>
      <c r="CEM8" s="64"/>
      <c r="CEN8" s="64"/>
      <c r="CEO8" s="64"/>
      <c r="CEP8" s="64"/>
      <c r="CEQ8" s="64"/>
      <c r="CER8" s="64"/>
      <c r="CES8" s="64"/>
      <c r="CET8" s="64"/>
      <c r="CEU8" s="64"/>
      <c r="CEV8" s="64"/>
      <c r="CEW8" s="64"/>
      <c r="CEX8" s="64"/>
      <c r="CEY8" s="64"/>
      <c r="CEZ8" s="64"/>
      <c r="CFA8" s="64"/>
      <c r="CFB8" s="64"/>
      <c r="CFC8" s="64"/>
      <c r="CFD8" s="64"/>
      <c r="CFE8" s="64"/>
      <c r="CFF8" s="64"/>
      <c r="CFG8" s="64"/>
      <c r="CFH8" s="64"/>
      <c r="CFI8" s="64"/>
      <c r="CFJ8" s="64"/>
      <c r="CFK8" s="64"/>
      <c r="CFL8" s="64"/>
      <c r="CFM8" s="64"/>
      <c r="CFN8" s="64"/>
      <c r="CFO8" s="64"/>
      <c r="CFP8" s="64"/>
      <c r="CFQ8" s="64"/>
      <c r="CFR8" s="64"/>
      <c r="CFS8" s="64"/>
      <c r="CFT8" s="64"/>
      <c r="CFU8" s="64"/>
      <c r="CFV8" s="64"/>
      <c r="CFW8" s="64"/>
      <c r="CFX8" s="64"/>
      <c r="CFY8" s="64"/>
      <c r="CFZ8" s="64"/>
      <c r="CGA8" s="64"/>
      <c r="CGB8" s="64"/>
      <c r="CGC8" s="64"/>
      <c r="CGD8" s="64"/>
      <c r="CGE8" s="64"/>
      <c r="CGF8" s="64"/>
      <c r="CGG8" s="64"/>
      <c r="CGH8" s="64"/>
      <c r="CGI8" s="64"/>
      <c r="CGJ8" s="64"/>
      <c r="CGK8" s="64"/>
      <c r="CGL8" s="64"/>
      <c r="CGM8" s="64"/>
      <c r="CGN8" s="64"/>
      <c r="CGO8" s="64"/>
      <c r="CGP8" s="64"/>
      <c r="CGQ8" s="64"/>
      <c r="CGR8" s="64"/>
      <c r="CGS8" s="64"/>
      <c r="CGT8" s="64"/>
      <c r="CGU8" s="64"/>
      <c r="CGV8" s="64"/>
      <c r="CGW8" s="64"/>
      <c r="CGX8" s="64"/>
      <c r="CGY8" s="64"/>
      <c r="CGZ8" s="64"/>
      <c r="CHA8" s="64"/>
      <c r="CHB8" s="64"/>
      <c r="CHC8" s="64"/>
      <c r="CHD8" s="64"/>
      <c r="CHE8" s="64"/>
      <c r="CHF8" s="64"/>
      <c r="CHG8" s="64"/>
      <c r="CHH8" s="64"/>
      <c r="CHI8" s="64"/>
      <c r="CHJ8" s="64"/>
      <c r="CHK8" s="64"/>
      <c r="CHL8" s="64"/>
      <c r="CHM8" s="64"/>
      <c r="CHN8" s="64"/>
      <c r="CHO8" s="64"/>
      <c r="CHP8" s="64"/>
      <c r="CHQ8" s="64"/>
      <c r="CHR8" s="64"/>
      <c r="CHS8" s="64"/>
      <c r="CHT8" s="64"/>
      <c r="CHU8" s="64"/>
      <c r="CHV8" s="64"/>
      <c r="CHW8" s="64"/>
      <c r="CHX8" s="64"/>
      <c r="CHY8" s="64"/>
      <c r="CHZ8" s="64"/>
      <c r="CIA8" s="64"/>
      <c r="CIB8" s="64"/>
      <c r="CIC8" s="64"/>
      <c r="CID8" s="64"/>
      <c r="CIE8" s="64"/>
      <c r="CIF8" s="64"/>
      <c r="CIG8" s="64"/>
      <c r="CIH8" s="64"/>
      <c r="CII8" s="64"/>
      <c r="CIJ8" s="64"/>
      <c r="CIK8" s="64"/>
      <c r="CIL8" s="64"/>
      <c r="CIM8" s="64"/>
      <c r="CIN8" s="64"/>
      <c r="CIO8" s="64"/>
      <c r="CIP8" s="64"/>
      <c r="CIQ8" s="64"/>
      <c r="CIR8" s="64"/>
      <c r="CIS8" s="64"/>
      <c r="CIT8" s="64"/>
      <c r="CIU8" s="64"/>
      <c r="CIV8" s="64"/>
      <c r="CIW8" s="64"/>
      <c r="CIX8" s="64"/>
      <c r="CIY8" s="64"/>
      <c r="CIZ8" s="64"/>
      <c r="CJA8" s="64"/>
      <c r="CJB8" s="64"/>
      <c r="CJC8" s="64"/>
      <c r="CJD8" s="64"/>
      <c r="CJE8" s="64"/>
      <c r="CJF8" s="64"/>
      <c r="CJG8" s="64"/>
      <c r="CJH8" s="64"/>
      <c r="CJI8" s="64"/>
      <c r="CJJ8" s="64"/>
      <c r="CJK8" s="64"/>
      <c r="CJL8" s="64"/>
      <c r="CJM8" s="64"/>
      <c r="CJN8" s="64"/>
      <c r="CJO8" s="64"/>
      <c r="CJP8" s="64"/>
      <c r="CJQ8" s="64"/>
      <c r="CJR8" s="64"/>
      <c r="CJS8" s="64"/>
      <c r="CJT8" s="64"/>
      <c r="CJU8" s="64"/>
      <c r="CJV8" s="64"/>
      <c r="CJW8" s="64"/>
      <c r="CJX8" s="64"/>
      <c r="CJY8" s="64"/>
      <c r="CJZ8" s="64"/>
      <c r="CKA8" s="64"/>
      <c r="CKB8" s="64"/>
      <c r="CKC8" s="64"/>
      <c r="CKD8" s="64"/>
      <c r="CKE8" s="64"/>
      <c r="CKF8" s="64"/>
      <c r="CKG8" s="64"/>
      <c r="CKH8" s="64"/>
      <c r="CKI8" s="64"/>
      <c r="CKJ8" s="64"/>
      <c r="CKK8" s="64"/>
      <c r="CKL8" s="64"/>
      <c r="CKM8" s="64"/>
      <c r="CKN8" s="64"/>
      <c r="CKO8" s="64"/>
      <c r="CKP8" s="64"/>
      <c r="CKQ8" s="64"/>
      <c r="CKR8" s="64"/>
      <c r="CKS8" s="64"/>
      <c r="CKT8" s="64"/>
      <c r="CKU8" s="64"/>
      <c r="CKV8" s="64"/>
      <c r="CKW8" s="64"/>
      <c r="CKX8" s="64"/>
      <c r="CKY8" s="64"/>
      <c r="CKZ8" s="64"/>
      <c r="CLA8" s="64"/>
      <c r="CLB8" s="64"/>
      <c r="CLC8" s="64"/>
      <c r="CLD8" s="64"/>
      <c r="CLE8" s="64"/>
      <c r="CLF8" s="64"/>
      <c r="CLG8" s="64"/>
      <c r="CLH8" s="64"/>
      <c r="CLI8" s="64"/>
      <c r="CLJ8" s="64"/>
      <c r="CLK8" s="64"/>
      <c r="CLL8" s="64"/>
      <c r="CLM8" s="64"/>
      <c r="CLN8" s="64"/>
      <c r="CLO8" s="64"/>
      <c r="CLP8" s="64"/>
      <c r="CLQ8" s="64"/>
      <c r="CLR8" s="64"/>
      <c r="CLS8" s="64"/>
      <c r="CLT8" s="64"/>
      <c r="CLU8" s="64"/>
      <c r="CLV8" s="64"/>
      <c r="CLW8" s="64"/>
      <c r="CLX8" s="64"/>
      <c r="CLY8" s="64"/>
      <c r="CLZ8" s="64"/>
      <c r="CMA8" s="64"/>
      <c r="CMB8" s="64"/>
      <c r="CMC8" s="64"/>
      <c r="CMD8" s="64"/>
      <c r="CME8" s="64"/>
      <c r="CMF8" s="64"/>
      <c r="CMG8" s="64"/>
      <c r="CMH8" s="64"/>
      <c r="CMI8" s="64"/>
      <c r="CMJ8" s="64"/>
      <c r="CMK8" s="64"/>
      <c r="CML8" s="64"/>
      <c r="CMM8" s="64"/>
      <c r="CMN8" s="64"/>
      <c r="CMO8" s="64"/>
      <c r="CMP8" s="64"/>
      <c r="CMQ8" s="64"/>
      <c r="CMR8" s="64"/>
      <c r="CMS8" s="64"/>
      <c r="CMT8" s="64"/>
      <c r="CMU8" s="64"/>
      <c r="CMV8" s="64"/>
      <c r="CMW8" s="64"/>
      <c r="CMX8" s="64"/>
      <c r="CMY8" s="64"/>
      <c r="CMZ8" s="64"/>
      <c r="CNA8" s="64"/>
      <c r="CNB8" s="64"/>
      <c r="CNC8" s="64"/>
      <c r="CND8" s="64"/>
      <c r="CNE8" s="64"/>
      <c r="CNF8" s="64"/>
      <c r="CNG8" s="64"/>
      <c r="CNH8" s="64"/>
      <c r="CNI8" s="64"/>
      <c r="CNJ8" s="64"/>
      <c r="CNK8" s="64"/>
      <c r="CNL8" s="64"/>
      <c r="CNM8" s="64"/>
      <c r="CNN8" s="64"/>
      <c r="CNO8" s="64"/>
      <c r="CNP8" s="64"/>
      <c r="CNQ8" s="64"/>
      <c r="CNR8" s="64"/>
      <c r="CNS8" s="64"/>
      <c r="CNT8" s="64"/>
      <c r="CNU8" s="64"/>
      <c r="CNV8" s="64"/>
      <c r="CNW8" s="64"/>
      <c r="CNX8" s="64"/>
      <c r="CNY8" s="64"/>
      <c r="CNZ8" s="64"/>
      <c r="COA8" s="64"/>
      <c r="COB8" s="64"/>
      <c r="COC8" s="64"/>
      <c r="COD8" s="64"/>
      <c r="COE8" s="64"/>
      <c r="COF8" s="64"/>
      <c r="COG8" s="64"/>
      <c r="COH8" s="64"/>
      <c r="COI8" s="64"/>
      <c r="COJ8" s="64"/>
      <c r="COK8" s="64"/>
      <c r="COL8" s="64"/>
      <c r="COM8" s="64"/>
      <c r="CON8" s="64"/>
      <c r="COO8" s="64"/>
      <c r="COP8" s="64"/>
      <c r="COQ8" s="64"/>
      <c r="COR8" s="64"/>
      <c r="COS8" s="64"/>
      <c r="COT8" s="64"/>
      <c r="COU8" s="64"/>
      <c r="COV8" s="64"/>
      <c r="COW8" s="64"/>
      <c r="COX8" s="64"/>
      <c r="COY8" s="64"/>
      <c r="COZ8" s="64"/>
      <c r="CPA8" s="64"/>
      <c r="CPB8" s="64"/>
      <c r="CPC8" s="64"/>
      <c r="CPD8" s="64"/>
      <c r="CPE8" s="64"/>
      <c r="CPF8" s="64"/>
      <c r="CPG8" s="64"/>
      <c r="CPH8" s="64"/>
      <c r="CPI8" s="64"/>
      <c r="CPJ8" s="64"/>
      <c r="CPK8" s="64"/>
      <c r="CPL8" s="64"/>
      <c r="CPM8" s="64"/>
      <c r="CPN8" s="64"/>
      <c r="CPO8" s="64"/>
      <c r="CPP8" s="64"/>
      <c r="CPQ8" s="64"/>
      <c r="CPR8" s="64"/>
      <c r="CPS8" s="64"/>
      <c r="CPT8" s="64"/>
      <c r="CPU8" s="64"/>
      <c r="CPV8" s="64"/>
      <c r="CPW8" s="64"/>
      <c r="CPX8" s="64"/>
      <c r="CPY8" s="64"/>
      <c r="CPZ8" s="64"/>
      <c r="CQA8" s="64"/>
      <c r="CQB8" s="64"/>
      <c r="CQC8" s="64"/>
      <c r="CQD8" s="64"/>
      <c r="CQE8" s="64"/>
      <c r="CQF8" s="64"/>
      <c r="CQG8" s="64"/>
      <c r="CQH8" s="64"/>
      <c r="CQI8" s="64"/>
      <c r="CQJ8" s="64"/>
      <c r="CQK8" s="64"/>
      <c r="CQL8" s="64"/>
      <c r="CQM8" s="64"/>
      <c r="CQN8" s="64"/>
      <c r="CQO8" s="64"/>
      <c r="CQP8" s="64"/>
      <c r="CQQ8" s="64"/>
      <c r="CQR8" s="64"/>
      <c r="CQS8" s="64"/>
      <c r="CQT8" s="64"/>
      <c r="CQU8" s="64"/>
      <c r="CQV8" s="64"/>
      <c r="CQW8" s="64"/>
      <c r="CQX8" s="64"/>
      <c r="CQY8" s="64"/>
      <c r="CQZ8" s="64"/>
      <c r="CRA8" s="64"/>
      <c r="CRB8" s="64"/>
      <c r="CRC8" s="64"/>
      <c r="CRD8" s="64"/>
      <c r="CRE8" s="64"/>
      <c r="CRF8" s="64"/>
      <c r="CRG8" s="64"/>
      <c r="CRH8" s="64"/>
      <c r="CRI8" s="64"/>
      <c r="CRJ8" s="64"/>
      <c r="CRK8" s="64"/>
      <c r="CRL8" s="64"/>
      <c r="CRM8" s="64"/>
      <c r="CRN8" s="64"/>
      <c r="CRO8" s="64"/>
      <c r="CRP8" s="64"/>
      <c r="CRQ8" s="64"/>
      <c r="CRR8" s="64"/>
      <c r="CRS8" s="64"/>
      <c r="CRT8" s="64"/>
      <c r="CRU8" s="64"/>
      <c r="CRV8" s="64"/>
      <c r="CRW8" s="64"/>
      <c r="CRX8" s="64"/>
      <c r="CRY8" s="64"/>
      <c r="CRZ8" s="64"/>
      <c r="CSA8" s="64"/>
      <c r="CSB8" s="64"/>
      <c r="CSC8" s="64"/>
      <c r="CSD8" s="64"/>
      <c r="CSE8" s="64"/>
      <c r="CSF8" s="64"/>
      <c r="CSG8" s="64"/>
      <c r="CSH8" s="64"/>
      <c r="CSI8" s="64"/>
      <c r="CSJ8" s="64"/>
      <c r="CSK8" s="64"/>
      <c r="CSL8" s="64"/>
      <c r="CSM8" s="64"/>
      <c r="CSN8" s="64"/>
      <c r="CSO8" s="64"/>
      <c r="CSP8" s="64"/>
      <c r="CSQ8" s="64"/>
      <c r="CSR8" s="64"/>
      <c r="CSS8" s="64"/>
      <c r="CST8" s="64"/>
      <c r="CSU8" s="64"/>
      <c r="CSV8" s="64"/>
      <c r="CSW8" s="64"/>
      <c r="CSX8" s="64"/>
      <c r="CSY8" s="64"/>
      <c r="CSZ8" s="64"/>
      <c r="CTA8" s="64"/>
      <c r="CTB8" s="64"/>
      <c r="CTC8" s="64"/>
      <c r="CTD8" s="64"/>
      <c r="CTE8" s="64"/>
      <c r="CTF8" s="64"/>
      <c r="CTG8" s="64"/>
      <c r="CTH8" s="64"/>
      <c r="CTI8" s="64"/>
      <c r="CTJ8" s="64"/>
      <c r="CTK8" s="64"/>
      <c r="CTL8" s="64"/>
      <c r="CTM8" s="64"/>
      <c r="CTN8" s="64"/>
      <c r="CTO8" s="64"/>
      <c r="CTP8" s="64"/>
      <c r="CTQ8" s="64"/>
      <c r="CTR8" s="64"/>
      <c r="CTS8" s="64"/>
      <c r="CTT8" s="64"/>
      <c r="CTU8" s="64"/>
      <c r="CTV8" s="64"/>
      <c r="CTW8" s="64"/>
      <c r="CTX8" s="64"/>
      <c r="CTY8" s="64"/>
      <c r="CTZ8" s="64"/>
      <c r="CUA8" s="64"/>
      <c r="CUB8" s="64"/>
      <c r="CUC8" s="64"/>
      <c r="CUD8" s="64"/>
      <c r="CUE8" s="64"/>
      <c r="CUF8" s="64"/>
      <c r="CUG8" s="64"/>
      <c r="CUH8" s="64"/>
      <c r="CUI8" s="64"/>
      <c r="CUJ8" s="64"/>
      <c r="CUK8" s="64"/>
      <c r="CUL8" s="64"/>
      <c r="CUM8" s="64"/>
      <c r="CUN8" s="64"/>
      <c r="CUO8" s="64"/>
      <c r="CUP8" s="64"/>
      <c r="CUQ8" s="64"/>
      <c r="CUR8" s="64"/>
      <c r="CUS8" s="64"/>
      <c r="CUT8" s="64"/>
      <c r="CUU8" s="64"/>
      <c r="CUV8" s="64"/>
      <c r="CUW8" s="64"/>
      <c r="CUX8" s="64"/>
      <c r="CUY8" s="64"/>
      <c r="CUZ8" s="64"/>
      <c r="CVA8" s="64"/>
      <c r="CVB8" s="64"/>
      <c r="CVC8" s="64"/>
      <c r="CVD8" s="64"/>
      <c r="CVE8" s="64"/>
      <c r="CVF8" s="64"/>
      <c r="CVG8" s="64"/>
      <c r="CVH8" s="64"/>
      <c r="CVI8" s="64"/>
      <c r="CVJ8" s="64"/>
      <c r="CVK8" s="64"/>
      <c r="CVL8" s="64"/>
      <c r="CVM8" s="64"/>
      <c r="CVN8" s="64"/>
      <c r="CVO8" s="64"/>
      <c r="CVP8" s="64"/>
      <c r="CVQ8" s="64"/>
      <c r="CVR8" s="64"/>
      <c r="CVS8" s="64"/>
      <c r="CVT8" s="64"/>
      <c r="CVU8" s="64"/>
      <c r="CVV8" s="64"/>
      <c r="CVW8" s="64"/>
      <c r="CVX8" s="64"/>
      <c r="CVY8" s="64"/>
      <c r="CVZ8" s="64"/>
      <c r="CWA8" s="64"/>
      <c r="CWB8" s="64"/>
      <c r="CWC8" s="64"/>
      <c r="CWD8" s="64"/>
      <c r="CWE8" s="64"/>
      <c r="CWF8" s="64"/>
      <c r="CWG8" s="64"/>
      <c r="CWH8" s="64"/>
      <c r="CWI8" s="64"/>
      <c r="CWJ8" s="64"/>
      <c r="CWK8" s="64"/>
      <c r="CWL8" s="64"/>
      <c r="CWM8" s="64"/>
      <c r="CWN8" s="64"/>
      <c r="CWO8" s="64"/>
      <c r="CWP8" s="64"/>
      <c r="CWQ8" s="64"/>
      <c r="CWR8" s="64"/>
      <c r="CWS8" s="64"/>
      <c r="CWT8" s="64"/>
      <c r="CWU8" s="64"/>
      <c r="CWV8" s="64"/>
      <c r="CWW8" s="64"/>
      <c r="CWX8" s="64"/>
      <c r="CWY8" s="64"/>
      <c r="CWZ8" s="64"/>
      <c r="CXA8" s="64"/>
      <c r="CXB8" s="64"/>
      <c r="CXC8" s="64"/>
      <c r="CXD8" s="64"/>
      <c r="CXE8" s="64"/>
      <c r="CXF8" s="64"/>
      <c r="CXG8" s="64"/>
      <c r="CXH8" s="64"/>
      <c r="CXI8" s="64"/>
      <c r="CXJ8" s="64"/>
      <c r="CXK8" s="64"/>
      <c r="CXL8" s="64"/>
      <c r="CXM8" s="64"/>
      <c r="CXN8" s="64"/>
      <c r="CXO8" s="64"/>
      <c r="CXP8" s="64"/>
      <c r="CXQ8" s="64"/>
      <c r="CXR8" s="64"/>
      <c r="CXS8" s="64"/>
      <c r="CXT8" s="64"/>
      <c r="CXU8" s="64"/>
      <c r="CXV8" s="64"/>
      <c r="CXW8" s="64"/>
      <c r="CXX8" s="64"/>
      <c r="CXY8" s="64"/>
      <c r="CXZ8" s="64"/>
      <c r="CYA8" s="64"/>
      <c r="CYB8" s="64"/>
      <c r="CYC8" s="64"/>
      <c r="CYD8" s="64"/>
      <c r="CYE8" s="64"/>
      <c r="CYF8" s="64"/>
      <c r="CYG8" s="64"/>
      <c r="CYH8" s="64"/>
      <c r="CYI8" s="64"/>
      <c r="CYJ8" s="64"/>
      <c r="CYK8" s="64"/>
      <c r="CYL8" s="64"/>
      <c r="CYM8" s="64"/>
      <c r="CYN8" s="64"/>
      <c r="CYO8" s="64"/>
      <c r="CYP8" s="64"/>
      <c r="CYQ8" s="64"/>
      <c r="CYR8" s="64"/>
      <c r="CYS8" s="64"/>
      <c r="CYT8" s="64"/>
      <c r="CYU8" s="64"/>
      <c r="CYV8" s="64"/>
      <c r="CYW8" s="64"/>
      <c r="CYX8" s="64"/>
      <c r="CYY8" s="64"/>
      <c r="CYZ8" s="64"/>
      <c r="CZA8" s="64"/>
      <c r="CZB8" s="64"/>
      <c r="CZC8" s="64"/>
      <c r="CZD8" s="64"/>
      <c r="CZE8" s="64"/>
      <c r="CZF8" s="64"/>
      <c r="CZG8" s="64"/>
      <c r="CZH8" s="64"/>
      <c r="CZI8" s="64"/>
      <c r="CZJ8" s="64"/>
      <c r="CZK8" s="64"/>
      <c r="CZL8" s="64"/>
      <c r="CZM8" s="64"/>
      <c r="CZN8" s="64"/>
      <c r="CZO8" s="64"/>
      <c r="CZP8" s="64"/>
      <c r="CZQ8" s="64"/>
      <c r="CZR8" s="64"/>
      <c r="CZS8" s="64"/>
      <c r="CZT8" s="64"/>
      <c r="CZU8" s="64"/>
      <c r="CZV8" s="64"/>
      <c r="CZW8" s="64"/>
      <c r="CZX8" s="64"/>
      <c r="CZY8" s="64"/>
      <c r="CZZ8" s="64"/>
      <c r="DAA8" s="64"/>
      <c r="DAB8" s="64"/>
      <c r="DAC8" s="64"/>
      <c r="DAD8" s="64"/>
      <c r="DAE8" s="64"/>
      <c r="DAF8" s="64"/>
      <c r="DAG8" s="64"/>
      <c r="DAH8" s="64"/>
      <c r="DAI8" s="64"/>
      <c r="DAJ8" s="64"/>
      <c r="DAK8" s="64"/>
      <c r="DAL8" s="64"/>
      <c r="DAM8" s="64"/>
      <c r="DAN8" s="64"/>
      <c r="DAO8" s="64"/>
      <c r="DAP8" s="64"/>
      <c r="DAQ8" s="64"/>
      <c r="DAR8" s="64"/>
      <c r="DAS8" s="64"/>
      <c r="DAT8" s="64"/>
      <c r="DAU8" s="64"/>
      <c r="DAV8" s="64"/>
      <c r="DAW8" s="64"/>
      <c r="DAX8" s="64"/>
      <c r="DAY8" s="64"/>
      <c r="DAZ8" s="64"/>
      <c r="DBA8" s="64"/>
      <c r="DBB8" s="64"/>
      <c r="DBC8" s="64"/>
      <c r="DBD8" s="64"/>
      <c r="DBE8" s="64"/>
      <c r="DBF8" s="64"/>
      <c r="DBG8" s="64"/>
      <c r="DBH8" s="64"/>
      <c r="DBI8" s="64"/>
      <c r="DBJ8" s="64"/>
      <c r="DBK8" s="64"/>
      <c r="DBL8" s="64"/>
      <c r="DBM8" s="64"/>
      <c r="DBN8" s="64"/>
      <c r="DBO8" s="64"/>
      <c r="DBP8" s="64"/>
      <c r="DBQ8" s="64"/>
      <c r="DBR8" s="64"/>
      <c r="DBS8" s="64"/>
      <c r="DBT8" s="64"/>
      <c r="DBU8" s="64"/>
      <c r="DBV8" s="64"/>
      <c r="DBW8" s="64"/>
      <c r="DBX8" s="64"/>
      <c r="DBY8" s="64"/>
      <c r="DBZ8" s="64"/>
      <c r="DCA8" s="64"/>
      <c r="DCB8" s="64"/>
      <c r="DCC8" s="64"/>
      <c r="DCD8" s="64"/>
      <c r="DCE8" s="64"/>
      <c r="DCF8" s="64"/>
      <c r="DCG8" s="64"/>
      <c r="DCH8" s="64"/>
      <c r="DCI8" s="64"/>
      <c r="DCJ8" s="64"/>
      <c r="DCK8" s="64"/>
      <c r="DCL8" s="64"/>
      <c r="DCM8" s="64"/>
      <c r="DCN8" s="64"/>
      <c r="DCO8" s="64"/>
      <c r="DCP8" s="64"/>
      <c r="DCQ8" s="64"/>
      <c r="DCR8" s="64"/>
      <c r="DCS8" s="64"/>
      <c r="DCT8" s="64"/>
      <c r="DCU8" s="64"/>
    </row>
    <row r="9" spans="1:2803" s="120" customFormat="1" ht="20.100000000000001" customHeight="1" x14ac:dyDescent="0.2">
      <c r="A9" s="125">
        <f t="shared" si="5"/>
        <v>3</v>
      </c>
      <c r="B9" s="6"/>
      <c r="C9" s="6"/>
      <c r="D9" s="5" t="s">
        <v>13</v>
      </c>
      <c r="E9" s="176">
        <v>1</v>
      </c>
      <c r="F9" s="177">
        <v>0</v>
      </c>
      <c r="G9" s="176">
        <f t="shared" si="0"/>
        <v>1</v>
      </c>
      <c r="H9" s="6" t="s">
        <v>11</v>
      </c>
      <c r="I9" s="3">
        <v>0</v>
      </c>
      <c r="J9" s="3">
        <f t="shared" si="1"/>
        <v>0</v>
      </c>
      <c r="K9" s="134">
        <v>0</v>
      </c>
      <c r="L9" s="134">
        <f t="shared" si="2"/>
        <v>0</v>
      </c>
      <c r="M9" s="134">
        <v>0</v>
      </c>
      <c r="N9" s="137">
        <f t="shared" si="3"/>
        <v>0</v>
      </c>
      <c r="O9" s="178">
        <f t="shared" si="4"/>
        <v>0</v>
      </c>
      <c r="P9" s="129"/>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4"/>
      <c r="CN9" s="64"/>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4"/>
      <c r="DU9" s="64"/>
      <c r="DV9" s="64"/>
      <c r="DW9" s="64"/>
      <c r="DX9" s="64"/>
      <c r="DY9" s="64"/>
      <c r="DZ9" s="64"/>
      <c r="EA9" s="64"/>
      <c r="EB9" s="64"/>
      <c r="EC9" s="64"/>
      <c r="ED9" s="64"/>
      <c r="EE9" s="64"/>
      <c r="EF9" s="64"/>
      <c r="EG9" s="64"/>
      <c r="EH9" s="64"/>
      <c r="EI9" s="64"/>
      <c r="EJ9" s="64"/>
      <c r="EK9" s="64"/>
      <c r="EL9" s="64"/>
      <c r="EM9" s="64"/>
      <c r="EN9" s="64"/>
      <c r="EO9" s="64"/>
      <c r="EP9" s="64"/>
      <c r="EQ9" s="64"/>
      <c r="ER9" s="64"/>
      <c r="ES9" s="64"/>
      <c r="ET9" s="64"/>
      <c r="EU9" s="64"/>
      <c r="EV9" s="64"/>
      <c r="EW9" s="64"/>
      <c r="EX9" s="64"/>
      <c r="EY9" s="64"/>
      <c r="EZ9" s="64"/>
      <c r="FA9" s="64"/>
      <c r="FB9" s="64"/>
      <c r="FC9" s="64"/>
      <c r="FD9" s="64"/>
      <c r="FE9" s="64"/>
      <c r="FF9" s="64"/>
      <c r="FG9" s="64"/>
      <c r="FH9" s="64"/>
      <c r="FI9" s="64"/>
      <c r="FJ9" s="64"/>
      <c r="FK9" s="64"/>
      <c r="FL9" s="64"/>
      <c r="FM9" s="64"/>
      <c r="FN9" s="64"/>
      <c r="FO9" s="64"/>
      <c r="FP9" s="64"/>
      <c r="FQ9" s="64"/>
      <c r="FR9" s="64"/>
      <c r="FS9" s="64"/>
      <c r="FT9" s="64"/>
      <c r="FU9" s="64"/>
      <c r="FV9" s="64"/>
      <c r="FW9" s="64"/>
      <c r="FX9" s="64"/>
      <c r="FY9" s="64"/>
      <c r="FZ9" s="64"/>
      <c r="GA9" s="64"/>
      <c r="GB9" s="64"/>
      <c r="GC9" s="64"/>
      <c r="GD9" s="64"/>
      <c r="GE9" s="64"/>
      <c r="GF9" s="64"/>
      <c r="GG9" s="64"/>
      <c r="GH9" s="64"/>
      <c r="GI9" s="64"/>
      <c r="GJ9" s="64"/>
      <c r="GK9" s="64"/>
      <c r="GL9" s="64"/>
      <c r="GM9" s="64"/>
      <c r="GN9" s="64"/>
      <c r="GO9" s="64"/>
      <c r="GP9" s="64"/>
      <c r="GQ9" s="64"/>
      <c r="GR9" s="64"/>
      <c r="GS9" s="64"/>
      <c r="GT9" s="64"/>
      <c r="GU9" s="64"/>
      <c r="GV9" s="64"/>
      <c r="GW9" s="64"/>
      <c r="GX9" s="64"/>
      <c r="GY9" s="64"/>
      <c r="GZ9" s="64"/>
      <c r="HA9" s="64"/>
      <c r="HB9" s="64"/>
      <c r="HC9" s="64"/>
      <c r="HD9" s="64"/>
      <c r="HE9" s="64"/>
      <c r="HF9" s="64"/>
      <c r="HG9" s="64"/>
      <c r="HH9" s="64"/>
      <c r="HI9" s="64"/>
      <c r="HJ9" s="64"/>
      <c r="HK9" s="64"/>
      <c r="HL9" s="64"/>
      <c r="HM9" s="64"/>
      <c r="HN9" s="64"/>
      <c r="HO9" s="64"/>
      <c r="HP9" s="64"/>
      <c r="HQ9" s="64"/>
      <c r="HR9" s="64"/>
      <c r="HS9" s="64"/>
      <c r="HT9" s="64"/>
      <c r="HU9" s="64"/>
      <c r="HV9" s="64"/>
      <c r="HW9" s="64"/>
      <c r="HX9" s="64"/>
      <c r="HY9" s="64"/>
      <c r="HZ9" s="64"/>
      <c r="IA9" s="64"/>
      <c r="IB9" s="64"/>
      <c r="IC9" s="64"/>
      <c r="ID9" s="64"/>
      <c r="IE9" s="64"/>
      <c r="IF9" s="64"/>
      <c r="IG9" s="64"/>
      <c r="IH9" s="64"/>
      <c r="II9" s="64"/>
      <c r="IJ9" s="64"/>
      <c r="IK9" s="64"/>
      <c r="IL9" s="64"/>
      <c r="IM9" s="64"/>
      <c r="IN9" s="64"/>
      <c r="IO9" s="64"/>
      <c r="IP9" s="64"/>
      <c r="IQ9" s="64"/>
      <c r="IR9" s="64"/>
      <c r="IS9" s="64"/>
      <c r="IT9" s="64"/>
      <c r="IU9" s="64"/>
      <c r="IV9" s="64"/>
      <c r="IW9" s="64"/>
      <c r="IX9" s="64"/>
      <c r="IY9" s="64"/>
      <c r="IZ9" s="64"/>
      <c r="JA9" s="64"/>
      <c r="JB9" s="64"/>
      <c r="JC9" s="64"/>
      <c r="JD9" s="64"/>
      <c r="JE9" s="64"/>
      <c r="JF9" s="64"/>
      <c r="JG9" s="64"/>
      <c r="JH9" s="64"/>
      <c r="JI9" s="64"/>
      <c r="JJ9" s="64"/>
      <c r="JK9" s="64"/>
      <c r="JL9" s="64"/>
      <c r="JM9" s="64"/>
      <c r="JN9" s="64"/>
      <c r="JO9" s="64"/>
      <c r="JP9" s="64"/>
      <c r="JQ9" s="64"/>
      <c r="JR9" s="64"/>
      <c r="JS9" s="64"/>
      <c r="JT9" s="64"/>
      <c r="JU9" s="64"/>
      <c r="JV9" s="64"/>
      <c r="JW9" s="64"/>
      <c r="JX9" s="64"/>
      <c r="JY9" s="64"/>
      <c r="JZ9" s="64"/>
      <c r="KA9" s="64"/>
      <c r="KB9" s="64"/>
      <c r="KC9" s="64"/>
      <c r="KD9" s="64"/>
      <c r="KE9" s="64"/>
      <c r="KF9" s="64"/>
      <c r="KG9" s="64"/>
      <c r="KH9" s="64"/>
      <c r="KI9" s="64"/>
      <c r="KJ9" s="64"/>
      <c r="KK9" s="64"/>
      <c r="KL9" s="64"/>
      <c r="KM9" s="64"/>
      <c r="KN9" s="64"/>
      <c r="KO9" s="64"/>
      <c r="KP9" s="64"/>
      <c r="KQ9" s="64"/>
      <c r="KR9" s="64"/>
      <c r="KS9" s="64"/>
      <c r="KT9" s="64"/>
      <c r="KU9" s="64"/>
      <c r="KV9" s="64"/>
      <c r="KW9" s="64"/>
      <c r="KX9" s="64"/>
      <c r="KY9" s="64"/>
      <c r="KZ9" s="64"/>
      <c r="LA9" s="64"/>
      <c r="LB9" s="64"/>
      <c r="LC9" s="64"/>
      <c r="LD9" s="64"/>
      <c r="LE9" s="64"/>
      <c r="LF9" s="64"/>
      <c r="LG9" s="64"/>
      <c r="LH9" s="64"/>
      <c r="LI9" s="64"/>
      <c r="LJ9" s="64"/>
      <c r="LK9" s="64"/>
      <c r="LL9" s="64"/>
      <c r="LM9" s="64"/>
      <c r="LN9" s="64"/>
      <c r="LO9" s="64"/>
      <c r="LP9" s="64"/>
      <c r="LQ9" s="64"/>
      <c r="LR9" s="64"/>
      <c r="LS9" s="64"/>
      <c r="LT9" s="64"/>
      <c r="LU9" s="64"/>
      <c r="LV9" s="64"/>
      <c r="LW9" s="64"/>
      <c r="LX9" s="64"/>
      <c r="LY9" s="64"/>
      <c r="LZ9" s="64"/>
      <c r="MA9" s="64"/>
      <c r="MB9" s="64"/>
      <c r="MC9" s="64"/>
      <c r="MD9" s="64"/>
      <c r="ME9" s="64"/>
      <c r="MF9" s="64"/>
      <c r="MG9" s="64"/>
      <c r="MH9" s="64"/>
      <c r="MI9" s="64"/>
      <c r="MJ9" s="64"/>
      <c r="MK9" s="64"/>
      <c r="ML9" s="64"/>
      <c r="MM9" s="64"/>
      <c r="MN9" s="64"/>
      <c r="MO9" s="64"/>
      <c r="MP9" s="64"/>
      <c r="MQ9" s="64"/>
      <c r="MR9" s="64"/>
      <c r="MS9" s="64"/>
      <c r="MT9" s="64"/>
      <c r="MU9" s="64"/>
      <c r="MV9" s="64"/>
      <c r="MW9" s="64"/>
      <c r="MX9" s="64"/>
      <c r="MY9" s="64"/>
      <c r="MZ9" s="64"/>
      <c r="NA9" s="64"/>
      <c r="NB9" s="64"/>
      <c r="NC9" s="64"/>
      <c r="ND9" s="64"/>
      <c r="NE9" s="64"/>
      <c r="NF9" s="64"/>
      <c r="NG9" s="64"/>
      <c r="NH9" s="64"/>
      <c r="NI9" s="64"/>
      <c r="NJ9" s="64"/>
      <c r="NK9" s="64"/>
      <c r="NL9" s="64"/>
      <c r="NM9" s="64"/>
      <c r="NN9" s="64"/>
      <c r="NO9" s="64"/>
      <c r="NP9" s="64"/>
      <c r="NQ9" s="64"/>
      <c r="NR9" s="64"/>
      <c r="NS9" s="64"/>
      <c r="NT9" s="64"/>
      <c r="NU9" s="64"/>
      <c r="NV9" s="64"/>
      <c r="NW9" s="64"/>
      <c r="NX9" s="64"/>
      <c r="NY9" s="64"/>
      <c r="NZ9" s="64"/>
      <c r="OA9" s="64"/>
      <c r="OB9" s="64"/>
      <c r="OC9" s="64"/>
      <c r="OD9" s="64"/>
      <c r="OE9" s="64"/>
      <c r="OF9" s="64"/>
      <c r="OG9" s="64"/>
      <c r="OH9" s="64"/>
      <c r="OI9" s="64"/>
      <c r="OJ9" s="64"/>
      <c r="OK9" s="64"/>
      <c r="OL9" s="64"/>
      <c r="OM9" s="64"/>
      <c r="ON9" s="64"/>
      <c r="OO9" s="64"/>
      <c r="OP9" s="64"/>
      <c r="OQ9" s="64"/>
      <c r="OR9" s="64"/>
      <c r="OS9" s="64"/>
      <c r="OT9" s="64"/>
      <c r="OU9" s="64"/>
      <c r="OV9" s="64"/>
      <c r="OW9" s="64"/>
      <c r="OX9" s="64"/>
      <c r="OY9" s="64"/>
      <c r="OZ9" s="64"/>
      <c r="PA9" s="64"/>
      <c r="PB9" s="64"/>
      <c r="PC9" s="64"/>
      <c r="PD9" s="64"/>
      <c r="PE9" s="64"/>
      <c r="PF9" s="64"/>
      <c r="PG9" s="64"/>
      <c r="PH9" s="64"/>
      <c r="PI9" s="64"/>
      <c r="PJ9" s="64"/>
      <c r="PK9" s="64"/>
      <c r="PL9" s="64"/>
      <c r="PM9" s="64"/>
      <c r="PN9" s="64"/>
      <c r="PO9" s="64"/>
      <c r="PP9" s="64"/>
      <c r="PQ9" s="64"/>
      <c r="PR9" s="64"/>
      <c r="PS9" s="64"/>
      <c r="PT9" s="64"/>
      <c r="PU9" s="64"/>
      <c r="PV9" s="64"/>
      <c r="PW9" s="64"/>
      <c r="PX9" s="64"/>
      <c r="PY9" s="64"/>
      <c r="PZ9" s="64"/>
      <c r="QA9" s="64"/>
      <c r="QB9" s="64"/>
      <c r="QC9" s="64"/>
      <c r="QD9" s="64"/>
      <c r="QE9" s="64"/>
      <c r="QF9" s="64"/>
      <c r="QG9" s="64"/>
      <c r="QH9" s="64"/>
      <c r="QI9" s="64"/>
      <c r="QJ9" s="64"/>
      <c r="QK9" s="64"/>
      <c r="QL9" s="64"/>
      <c r="QM9" s="64"/>
      <c r="QN9" s="64"/>
      <c r="QO9" s="64"/>
      <c r="QP9" s="64"/>
      <c r="QQ9" s="64"/>
      <c r="QR9" s="64"/>
      <c r="QS9" s="64"/>
      <c r="QT9" s="64"/>
      <c r="QU9" s="64"/>
      <c r="QV9" s="64"/>
      <c r="QW9" s="64"/>
      <c r="QX9" s="64"/>
      <c r="QY9" s="64"/>
      <c r="QZ9" s="64"/>
      <c r="RA9" s="64"/>
      <c r="RB9" s="64"/>
      <c r="RC9" s="64"/>
      <c r="RD9" s="64"/>
      <c r="RE9" s="64"/>
      <c r="RF9" s="64"/>
      <c r="RG9" s="64"/>
      <c r="RH9" s="64"/>
      <c r="RI9" s="64"/>
      <c r="RJ9" s="64"/>
      <c r="RK9" s="64"/>
      <c r="RL9" s="64"/>
      <c r="RM9" s="64"/>
      <c r="RN9" s="64"/>
      <c r="RO9" s="64"/>
      <c r="RP9" s="64"/>
      <c r="RQ9" s="64"/>
      <c r="RR9" s="64"/>
      <c r="RS9" s="64"/>
      <c r="RT9" s="64"/>
      <c r="RU9" s="64"/>
      <c r="RV9" s="64"/>
      <c r="RW9" s="64"/>
      <c r="RX9" s="64"/>
      <c r="RY9" s="64"/>
      <c r="RZ9" s="64"/>
      <c r="SA9" s="64"/>
      <c r="SB9" s="64"/>
      <c r="SC9" s="64"/>
      <c r="SD9" s="64"/>
      <c r="SE9" s="64"/>
      <c r="SF9" s="64"/>
      <c r="SG9" s="64"/>
      <c r="SH9" s="64"/>
      <c r="SI9" s="64"/>
      <c r="SJ9" s="64"/>
      <c r="SK9" s="64"/>
      <c r="SL9" s="64"/>
      <c r="SM9" s="64"/>
      <c r="SN9" s="64"/>
      <c r="SO9" s="64"/>
      <c r="SP9" s="64"/>
      <c r="SQ9" s="64"/>
      <c r="SR9" s="64"/>
      <c r="SS9" s="64"/>
      <c r="ST9" s="64"/>
      <c r="SU9" s="64"/>
      <c r="SV9" s="64"/>
      <c r="SW9" s="64"/>
      <c r="SX9" s="64"/>
      <c r="SY9" s="64"/>
      <c r="SZ9" s="64"/>
      <c r="TA9" s="64"/>
      <c r="TB9" s="64"/>
      <c r="TC9" s="64"/>
      <c r="TD9" s="64"/>
      <c r="TE9" s="64"/>
      <c r="TF9" s="64"/>
      <c r="TG9" s="64"/>
      <c r="TH9" s="64"/>
      <c r="TI9" s="64"/>
      <c r="TJ9" s="64"/>
      <c r="TK9" s="64"/>
      <c r="TL9" s="64"/>
      <c r="TM9" s="64"/>
      <c r="TN9" s="64"/>
      <c r="TO9" s="64"/>
      <c r="TP9" s="64"/>
      <c r="TQ9" s="64"/>
      <c r="TR9" s="64"/>
      <c r="TS9" s="64"/>
      <c r="TT9" s="64"/>
      <c r="TU9" s="64"/>
      <c r="TV9" s="64"/>
      <c r="TW9" s="64"/>
      <c r="TX9" s="64"/>
      <c r="TY9" s="64"/>
      <c r="TZ9" s="64"/>
      <c r="UA9" s="64"/>
      <c r="UB9" s="64"/>
      <c r="UC9" s="64"/>
      <c r="UD9" s="64"/>
      <c r="UE9" s="64"/>
      <c r="UF9" s="64"/>
      <c r="UG9" s="64"/>
      <c r="UH9" s="64"/>
      <c r="UI9" s="64"/>
      <c r="UJ9" s="64"/>
      <c r="UK9" s="64"/>
      <c r="UL9" s="64"/>
      <c r="UM9" s="64"/>
      <c r="UN9" s="64"/>
      <c r="UO9" s="64"/>
      <c r="UP9" s="64"/>
      <c r="UQ9" s="64"/>
      <c r="UR9" s="64"/>
      <c r="US9" s="64"/>
      <c r="UT9" s="64"/>
      <c r="UU9" s="64"/>
      <c r="UV9" s="64"/>
      <c r="UW9" s="64"/>
      <c r="UX9" s="64"/>
      <c r="UY9" s="64"/>
      <c r="UZ9" s="64"/>
      <c r="VA9" s="64"/>
      <c r="VB9" s="64"/>
      <c r="VC9" s="64"/>
      <c r="VD9" s="64"/>
      <c r="VE9" s="64"/>
      <c r="VF9" s="64"/>
      <c r="VG9" s="64"/>
      <c r="VH9" s="64"/>
      <c r="VI9" s="64"/>
      <c r="VJ9" s="64"/>
      <c r="VK9" s="64"/>
      <c r="VL9" s="64"/>
      <c r="VM9" s="64"/>
      <c r="VN9" s="64"/>
      <c r="VO9" s="64"/>
      <c r="VP9" s="64"/>
      <c r="VQ9" s="64"/>
      <c r="VR9" s="64"/>
      <c r="VS9" s="64"/>
      <c r="VT9" s="64"/>
      <c r="VU9" s="64"/>
      <c r="VV9" s="64"/>
      <c r="VW9" s="64"/>
      <c r="VX9" s="64"/>
      <c r="VY9" s="64"/>
      <c r="VZ9" s="64"/>
      <c r="WA9" s="64"/>
      <c r="WB9" s="64"/>
      <c r="WC9" s="64"/>
      <c r="WD9" s="64"/>
      <c r="WE9" s="64"/>
      <c r="WF9" s="64"/>
      <c r="WG9" s="64"/>
      <c r="WH9" s="64"/>
      <c r="WI9" s="64"/>
      <c r="WJ9" s="64"/>
      <c r="WK9" s="64"/>
      <c r="WL9" s="64"/>
      <c r="WM9" s="64"/>
      <c r="WN9" s="64"/>
      <c r="WO9" s="64"/>
      <c r="WP9" s="64"/>
      <c r="WQ9" s="64"/>
      <c r="WR9" s="64"/>
      <c r="WS9" s="64"/>
      <c r="WT9" s="64"/>
      <c r="WU9" s="64"/>
      <c r="WV9" s="64"/>
      <c r="WW9" s="64"/>
      <c r="WX9" s="64"/>
      <c r="WY9" s="64"/>
      <c r="WZ9" s="64"/>
      <c r="XA9" s="64"/>
      <c r="XB9" s="64"/>
      <c r="XC9" s="64"/>
      <c r="XD9" s="64"/>
      <c r="XE9" s="64"/>
      <c r="XF9" s="64"/>
      <c r="XG9" s="64"/>
      <c r="XH9" s="64"/>
      <c r="XI9" s="64"/>
      <c r="XJ9" s="64"/>
      <c r="XK9" s="64"/>
      <c r="XL9" s="64"/>
      <c r="XM9" s="64"/>
      <c r="XN9" s="64"/>
      <c r="XO9" s="64"/>
      <c r="XP9" s="64"/>
      <c r="XQ9" s="64"/>
      <c r="XR9" s="64"/>
      <c r="XS9" s="64"/>
      <c r="XT9" s="64"/>
      <c r="XU9" s="64"/>
      <c r="XV9" s="64"/>
      <c r="XW9" s="64"/>
      <c r="XX9" s="64"/>
      <c r="XY9" s="64"/>
      <c r="XZ9" s="64"/>
      <c r="YA9" s="64"/>
      <c r="YB9" s="64"/>
      <c r="YC9" s="64"/>
      <c r="YD9" s="64"/>
      <c r="YE9" s="64"/>
      <c r="YF9" s="64"/>
      <c r="YG9" s="64"/>
      <c r="YH9" s="64"/>
      <c r="YI9" s="64"/>
      <c r="YJ9" s="64"/>
      <c r="YK9" s="64"/>
      <c r="YL9" s="64"/>
      <c r="YM9" s="64"/>
      <c r="YN9" s="64"/>
      <c r="YO9" s="64"/>
      <c r="YP9" s="64"/>
      <c r="YQ9" s="64"/>
      <c r="YR9" s="64"/>
      <c r="YS9" s="64"/>
      <c r="YT9" s="64"/>
      <c r="YU9" s="64"/>
      <c r="YV9" s="64"/>
      <c r="YW9" s="64"/>
      <c r="YX9" s="64"/>
      <c r="YY9" s="64"/>
      <c r="YZ9" s="64"/>
      <c r="ZA9" s="64"/>
      <c r="ZB9" s="64"/>
      <c r="ZC9" s="64"/>
      <c r="ZD9" s="64"/>
      <c r="ZE9" s="64"/>
      <c r="ZF9" s="64"/>
      <c r="ZG9" s="64"/>
      <c r="ZH9" s="64"/>
      <c r="ZI9" s="64"/>
      <c r="ZJ9" s="64"/>
      <c r="ZK9" s="64"/>
      <c r="ZL9" s="64"/>
      <c r="ZM9" s="64"/>
      <c r="ZN9" s="64"/>
      <c r="ZO9" s="64"/>
      <c r="ZP9" s="64"/>
      <c r="ZQ9" s="64"/>
      <c r="ZR9" s="64"/>
      <c r="ZS9" s="64"/>
      <c r="ZT9" s="64"/>
      <c r="ZU9" s="64"/>
      <c r="ZV9" s="64"/>
      <c r="ZW9" s="64"/>
      <c r="ZX9" s="64"/>
      <c r="ZY9" s="64"/>
      <c r="ZZ9" s="64"/>
      <c r="AAA9" s="64"/>
      <c r="AAB9" s="64"/>
      <c r="AAC9" s="64"/>
      <c r="AAD9" s="64"/>
      <c r="AAE9" s="64"/>
      <c r="AAF9" s="64"/>
      <c r="AAG9" s="64"/>
      <c r="AAH9" s="64"/>
      <c r="AAI9" s="64"/>
      <c r="AAJ9" s="64"/>
      <c r="AAK9" s="64"/>
      <c r="AAL9" s="64"/>
      <c r="AAM9" s="64"/>
      <c r="AAN9" s="64"/>
      <c r="AAO9" s="64"/>
      <c r="AAP9" s="64"/>
      <c r="AAQ9" s="64"/>
      <c r="AAR9" s="64"/>
      <c r="AAS9" s="64"/>
      <c r="AAT9" s="64"/>
      <c r="AAU9" s="64"/>
      <c r="AAV9" s="64"/>
      <c r="AAW9" s="64"/>
      <c r="AAX9" s="64"/>
      <c r="AAY9" s="64"/>
      <c r="AAZ9" s="64"/>
      <c r="ABA9" s="64"/>
      <c r="ABB9" s="64"/>
      <c r="ABC9" s="64"/>
      <c r="ABD9" s="64"/>
      <c r="ABE9" s="64"/>
      <c r="ABF9" s="64"/>
      <c r="ABG9" s="64"/>
      <c r="ABH9" s="64"/>
      <c r="ABI9" s="64"/>
      <c r="ABJ9" s="64"/>
      <c r="ABK9" s="64"/>
      <c r="ABL9" s="64"/>
      <c r="ABM9" s="64"/>
      <c r="ABN9" s="64"/>
      <c r="ABO9" s="64"/>
      <c r="ABP9" s="64"/>
      <c r="ABQ9" s="64"/>
      <c r="ABR9" s="64"/>
      <c r="ABS9" s="64"/>
      <c r="ABT9" s="64"/>
      <c r="ABU9" s="64"/>
      <c r="ABV9" s="64"/>
      <c r="ABW9" s="64"/>
      <c r="ABX9" s="64"/>
      <c r="ABY9" s="64"/>
      <c r="ABZ9" s="64"/>
      <c r="ACA9" s="64"/>
      <c r="ACB9" s="64"/>
      <c r="ACC9" s="64"/>
      <c r="ACD9" s="64"/>
      <c r="ACE9" s="64"/>
      <c r="ACF9" s="64"/>
      <c r="ACG9" s="64"/>
      <c r="ACH9" s="64"/>
      <c r="ACI9" s="64"/>
      <c r="ACJ9" s="64"/>
      <c r="ACK9" s="64"/>
      <c r="ACL9" s="64"/>
      <c r="ACM9" s="64"/>
      <c r="ACN9" s="64"/>
      <c r="ACO9" s="64"/>
      <c r="ACP9" s="64"/>
      <c r="ACQ9" s="64"/>
      <c r="ACR9" s="64"/>
      <c r="ACS9" s="64"/>
      <c r="ACT9" s="64"/>
      <c r="ACU9" s="64"/>
      <c r="ACV9" s="64"/>
      <c r="ACW9" s="64"/>
      <c r="ACX9" s="64"/>
      <c r="ACY9" s="64"/>
      <c r="ACZ9" s="64"/>
      <c r="ADA9" s="64"/>
      <c r="ADB9" s="64"/>
      <c r="ADC9" s="64"/>
      <c r="ADD9" s="64"/>
      <c r="ADE9" s="64"/>
      <c r="ADF9" s="64"/>
      <c r="ADG9" s="64"/>
      <c r="ADH9" s="64"/>
      <c r="ADI9" s="64"/>
      <c r="ADJ9" s="64"/>
      <c r="ADK9" s="64"/>
      <c r="ADL9" s="64"/>
      <c r="ADM9" s="64"/>
      <c r="ADN9" s="64"/>
      <c r="ADO9" s="64"/>
      <c r="ADP9" s="64"/>
      <c r="ADQ9" s="64"/>
      <c r="ADR9" s="64"/>
      <c r="ADS9" s="64"/>
      <c r="ADT9" s="64"/>
      <c r="ADU9" s="64"/>
      <c r="ADV9" s="64"/>
      <c r="ADW9" s="64"/>
      <c r="ADX9" s="64"/>
      <c r="ADY9" s="64"/>
      <c r="ADZ9" s="64"/>
      <c r="AEA9" s="64"/>
      <c r="AEB9" s="64"/>
      <c r="AEC9" s="64"/>
      <c r="AED9" s="64"/>
      <c r="AEE9" s="64"/>
      <c r="AEF9" s="64"/>
      <c r="AEG9" s="64"/>
      <c r="AEH9" s="64"/>
      <c r="AEI9" s="64"/>
      <c r="AEJ9" s="64"/>
      <c r="AEK9" s="64"/>
      <c r="AEL9" s="64"/>
      <c r="AEM9" s="64"/>
      <c r="AEN9" s="64"/>
      <c r="AEO9" s="64"/>
      <c r="AEP9" s="64"/>
      <c r="AEQ9" s="64"/>
      <c r="AER9" s="64"/>
      <c r="AES9" s="64"/>
      <c r="AET9" s="64"/>
      <c r="AEU9" s="64"/>
      <c r="AEV9" s="64"/>
      <c r="AEW9" s="64"/>
      <c r="AEX9" s="64"/>
      <c r="AEY9" s="64"/>
      <c r="AEZ9" s="64"/>
      <c r="AFA9" s="64"/>
      <c r="AFB9" s="64"/>
      <c r="AFC9" s="64"/>
      <c r="AFD9" s="64"/>
      <c r="AFE9" s="64"/>
      <c r="AFF9" s="64"/>
      <c r="AFG9" s="64"/>
      <c r="AFH9" s="64"/>
      <c r="AFI9" s="64"/>
      <c r="AFJ9" s="64"/>
      <c r="AFK9" s="64"/>
      <c r="AFL9" s="64"/>
      <c r="AFM9" s="64"/>
      <c r="AFN9" s="64"/>
      <c r="AFO9" s="64"/>
      <c r="AFP9" s="64"/>
      <c r="AFQ9" s="64"/>
      <c r="AFR9" s="64"/>
      <c r="AFS9" s="64"/>
      <c r="AFT9" s="64"/>
      <c r="AFU9" s="64"/>
      <c r="AFV9" s="64"/>
      <c r="AFW9" s="64"/>
      <c r="AFX9" s="64"/>
      <c r="AFY9" s="64"/>
      <c r="AFZ9" s="64"/>
      <c r="AGA9" s="64"/>
      <c r="AGB9" s="64"/>
      <c r="AGC9" s="64"/>
      <c r="AGD9" s="64"/>
      <c r="AGE9" s="64"/>
      <c r="AGF9" s="64"/>
      <c r="AGG9" s="64"/>
      <c r="AGH9" s="64"/>
      <c r="AGI9" s="64"/>
      <c r="AGJ9" s="64"/>
      <c r="AGK9" s="64"/>
      <c r="AGL9" s="64"/>
      <c r="AGM9" s="64"/>
      <c r="AGN9" s="64"/>
      <c r="AGO9" s="64"/>
      <c r="AGP9" s="64"/>
      <c r="AGQ9" s="64"/>
      <c r="AGR9" s="64"/>
      <c r="AGS9" s="64"/>
      <c r="AGT9" s="64"/>
      <c r="AGU9" s="64"/>
      <c r="AGV9" s="64"/>
      <c r="AGW9" s="64"/>
      <c r="AGX9" s="64"/>
      <c r="AGY9" s="64"/>
      <c r="AGZ9" s="64"/>
      <c r="AHA9" s="64"/>
      <c r="AHB9" s="64"/>
      <c r="AHC9" s="64"/>
      <c r="AHD9" s="64"/>
      <c r="AHE9" s="64"/>
      <c r="AHF9" s="64"/>
      <c r="AHG9" s="64"/>
      <c r="AHH9" s="64"/>
      <c r="AHI9" s="64"/>
      <c r="AHJ9" s="64"/>
      <c r="AHK9" s="64"/>
      <c r="AHL9" s="64"/>
      <c r="AHM9" s="64"/>
      <c r="AHN9" s="64"/>
      <c r="AHO9" s="64"/>
      <c r="AHP9" s="64"/>
      <c r="AHQ9" s="64"/>
      <c r="AHR9" s="64"/>
      <c r="AHS9" s="64"/>
      <c r="AHT9" s="64"/>
      <c r="AHU9" s="64"/>
      <c r="AHV9" s="64"/>
      <c r="AHW9" s="64"/>
      <c r="AHX9" s="64"/>
      <c r="AHY9" s="64"/>
      <c r="AHZ9" s="64"/>
      <c r="AIA9" s="64"/>
      <c r="AIB9" s="64"/>
      <c r="AIC9" s="64"/>
      <c r="AID9" s="64"/>
      <c r="AIE9" s="64"/>
      <c r="AIF9" s="64"/>
      <c r="AIG9" s="64"/>
      <c r="AIH9" s="64"/>
      <c r="AII9" s="64"/>
      <c r="AIJ9" s="64"/>
      <c r="AIK9" s="64"/>
      <c r="AIL9" s="64"/>
      <c r="AIM9" s="64"/>
      <c r="AIN9" s="64"/>
      <c r="AIO9" s="64"/>
      <c r="AIP9" s="64"/>
      <c r="AIQ9" s="64"/>
      <c r="AIR9" s="64"/>
      <c r="AIS9" s="64"/>
      <c r="AIT9" s="64"/>
      <c r="AIU9" s="64"/>
      <c r="AIV9" s="64"/>
      <c r="AIW9" s="64"/>
      <c r="AIX9" s="64"/>
      <c r="AIY9" s="64"/>
      <c r="AIZ9" s="64"/>
      <c r="AJA9" s="64"/>
      <c r="AJB9" s="64"/>
      <c r="AJC9" s="64"/>
      <c r="AJD9" s="64"/>
      <c r="AJE9" s="64"/>
      <c r="AJF9" s="64"/>
      <c r="AJG9" s="64"/>
      <c r="AJH9" s="64"/>
      <c r="AJI9" s="64"/>
      <c r="AJJ9" s="64"/>
      <c r="AJK9" s="64"/>
      <c r="AJL9" s="64"/>
      <c r="AJM9" s="64"/>
      <c r="AJN9" s="64"/>
      <c r="AJO9" s="64"/>
      <c r="AJP9" s="64"/>
      <c r="AJQ9" s="64"/>
      <c r="AJR9" s="64"/>
      <c r="AJS9" s="64"/>
      <c r="AJT9" s="64"/>
      <c r="AJU9" s="64"/>
      <c r="AJV9" s="64"/>
      <c r="AJW9" s="64"/>
      <c r="AJX9" s="64"/>
      <c r="AJY9" s="64"/>
      <c r="AJZ9" s="64"/>
      <c r="AKA9" s="64"/>
      <c r="AKB9" s="64"/>
      <c r="AKC9" s="64"/>
      <c r="AKD9" s="64"/>
      <c r="AKE9" s="64"/>
      <c r="AKF9" s="64"/>
      <c r="AKG9" s="64"/>
      <c r="AKH9" s="64"/>
      <c r="AKI9" s="64"/>
      <c r="AKJ9" s="64"/>
      <c r="AKK9" s="64"/>
      <c r="AKL9" s="64"/>
      <c r="AKM9" s="64"/>
      <c r="AKN9" s="64"/>
      <c r="AKO9" s="64"/>
      <c r="AKP9" s="64"/>
      <c r="AKQ9" s="64"/>
      <c r="AKR9" s="64"/>
      <c r="AKS9" s="64"/>
      <c r="AKT9" s="64"/>
      <c r="AKU9" s="64"/>
      <c r="AKV9" s="64"/>
      <c r="AKW9" s="64"/>
      <c r="AKX9" s="64"/>
      <c r="AKY9" s="64"/>
      <c r="AKZ9" s="64"/>
      <c r="ALA9" s="64"/>
      <c r="ALB9" s="64"/>
      <c r="ALC9" s="64"/>
      <c r="ALD9" s="64"/>
      <c r="ALE9" s="64"/>
      <c r="ALF9" s="64"/>
      <c r="ALG9" s="64"/>
      <c r="ALH9" s="64"/>
      <c r="ALI9" s="64"/>
      <c r="ALJ9" s="64"/>
      <c r="ALK9" s="64"/>
      <c r="ALL9" s="64"/>
      <c r="ALM9" s="64"/>
      <c r="ALN9" s="64"/>
      <c r="ALO9" s="64"/>
      <c r="ALP9" s="64"/>
      <c r="ALQ9" s="64"/>
      <c r="ALR9" s="64"/>
      <c r="ALS9" s="64"/>
      <c r="ALT9" s="64"/>
      <c r="ALU9" s="64"/>
      <c r="ALV9" s="64"/>
      <c r="ALW9" s="64"/>
      <c r="ALX9" s="64"/>
      <c r="ALY9" s="64"/>
      <c r="ALZ9" s="64"/>
      <c r="AMA9" s="64"/>
      <c r="AMB9" s="64"/>
      <c r="AMC9" s="64"/>
      <c r="AMD9" s="64"/>
      <c r="AME9" s="64"/>
      <c r="AMF9" s="64"/>
      <c r="AMG9" s="64"/>
      <c r="AMH9" s="64"/>
      <c r="AMI9" s="64"/>
      <c r="AMJ9" s="64"/>
      <c r="AMK9" s="64"/>
      <c r="AML9" s="64"/>
      <c r="AMM9" s="64"/>
      <c r="AMN9" s="64"/>
      <c r="AMO9" s="64"/>
      <c r="AMP9" s="64"/>
      <c r="AMQ9" s="64"/>
      <c r="AMR9" s="64"/>
      <c r="AMS9" s="64"/>
      <c r="AMT9" s="64"/>
      <c r="AMU9" s="64"/>
      <c r="AMV9" s="64"/>
      <c r="AMW9" s="64"/>
      <c r="AMX9" s="64"/>
      <c r="AMY9" s="64"/>
      <c r="AMZ9" s="64"/>
      <c r="ANA9" s="64"/>
      <c r="ANB9" s="64"/>
      <c r="ANC9" s="64"/>
      <c r="AND9" s="64"/>
      <c r="ANE9" s="64"/>
      <c r="ANF9" s="64"/>
      <c r="ANG9" s="64"/>
      <c r="ANH9" s="64"/>
      <c r="ANI9" s="64"/>
      <c r="ANJ9" s="64"/>
      <c r="ANK9" s="64"/>
      <c r="ANL9" s="64"/>
      <c r="ANM9" s="64"/>
      <c r="ANN9" s="64"/>
      <c r="ANO9" s="64"/>
      <c r="ANP9" s="64"/>
      <c r="ANQ9" s="64"/>
      <c r="ANR9" s="64"/>
      <c r="ANS9" s="64"/>
      <c r="ANT9" s="64"/>
      <c r="ANU9" s="64"/>
      <c r="ANV9" s="64"/>
      <c r="ANW9" s="64"/>
      <c r="ANX9" s="64"/>
      <c r="ANY9" s="64"/>
      <c r="ANZ9" s="64"/>
      <c r="AOA9" s="64"/>
      <c r="AOB9" s="64"/>
      <c r="AOC9" s="64"/>
      <c r="AOD9" s="64"/>
      <c r="AOE9" s="64"/>
      <c r="AOF9" s="64"/>
      <c r="AOG9" s="64"/>
      <c r="AOH9" s="64"/>
      <c r="AOI9" s="64"/>
      <c r="AOJ9" s="64"/>
      <c r="AOK9" s="64"/>
      <c r="AOL9" s="64"/>
      <c r="AOM9" s="64"/>
      <c r="AON9" s="64"/>
      <c r="AOO9" s="64"/>
      <c r="AOP9" s="64"/>
      <c r="AOQ9" s="64"/>
      <c r="AOR9" s="64"/>
      <c r="AOS9" s="64"/>
      <c r="AOT9" s="64"/>
      <c r="AOU9" s="64"/>
      <c r="AOV9" s="64"/>
      <c r="AOW9" s="64"/>
      <c r="AOX9" s="64"/>
      <c r="AOY9" s="64"/>
      <c r="AOZ9" s="64"/>
      <c r="APA9" s="64"/>
      <c r="APB9" s="64"/>
      <c r="APC9" s="64"/>
      <c r="APD9" s="64"/>
      <c r="APE9" s="64"/>
      <c r="APF9" s="64"/>
      <c r="APG9" s="64"/>
      <c r="APH9" s="64"/>
      <c r="API9" s="64"/>
      <c r="APJ9" s="64"/>
      <c r="APK9" s="64"/>
      <c r="APL9" s="64"/>
      <c r="APM9" s="64"/>
      <c r="APN9" s="64"/>
      <c r="APO9" s="64"/>
      <c r="APP9" s="64"/>
      <c r="APQ9" s="64"/>
      <c r="APR9" s="64"/>
      <c r="APS9" s="64"/>
      <c r="APT9" s="64"/>
      <c r="APU9" s="64"/>
      <c r="APV9" s="64"/>
      <c r="APW9" s="64"/>
      <c r="APX9" s="64"/>
      <c r="APY9" s="64"/>
      <c r="APZ9" s="64"/>
      <c r="AQA9" s="64"/>
      <c r="AQB9" s="64"/>
      <c r="AQC9" s="64"/>
      <c r="AQD9" s="64"/>
      <c r="AQE9" s="64"/>
      <c r="AQF9" s="64"/>
      <c r="AQG9" s="64"/>
      <c r="AQH9" s="64"/>
      <c r="AQI9" s="64"/>
      <c r="AQJ9" s="64"/>
      <c r="AQK9" s="64"/>
      <c r="AQL9" s="64"/>
      <c r="AQM9" s="64"/>
      <c r="AQN9" s="64"/>
      <c r="AQO9" s="64"/>
      <c r="AQP9" s="64"/>
      <c r="AQQ9" s="64"/>
      <c r="AQR9" s="64"/>
      <c r="AQS9" s="64"/>
      <c r="AQT9" s="64"/>
      <c r="AQU9" s="64"/>
      <c r="AQV9" s="64"/>
      <c r="AQW9" s="64"/>
      <c r="AQX9" s="64"/>
      <c r="AQY9" s="64"/>
      <c r="AQZ9" s="64"/>
      <c r="ARA9" s="64"/>
      <c r="ARB9" s="64"/>
      <c r="ARC9" s="64"/>
      <c r="ARD9" s="64"/>
      <c r="ARE9" s="64"/>
      <c r="ARF9" s="64"/>
      <c r="ARG9" s="64"/>
      <c r="ARH9" s="64"/>
      <c r="ARI9" s="64"/>
      <c r="ARJ9" s="64"/>
      <c r="ARK9" s="64"/>
      <c r="ARL9" s="64"/>
      <c r="ARM9" s="64"/>
      <c r="ARN9" s="64"/>
      <c r="ARO9" s="64"/>
      <c r="ARP9" s="64"/>
      <c r="ARQ9" s="64"/>
      <c r="ARR9" s="64"/>
      <c r="ARS9" s="64"/>
      <c r="ART9" s="64"/>
      <c r="ARU9" s="64"/>
      <c r="ARV9" s="64"/>
      <c r="ARW9" s="64"/>
      <c r="ARX9" s="64"/>
      <c r="ARY9" s="64"/>
      <c r="ARZ9" s="64"/>
      <c r="ASA9" s="64"/>
      <c r="ASB9" s="64"/>
      <c r="ASC9" s="64"/>
      <c r="ASD9" s="64"/>
      <c r="ASE9" s="64"/>
      <c r="ASF9" s="64"/>
      <c r="ASG9" s="64"/>
      <c r="ASH9" s="64"/>
      <c r="ASI9" s="64"/>
      <c r="ASJ9" s="64"/>
      <c r="ASK9" s="64"/>
      <c r="ASL9" s="64"/>
      <c r="ASM9" s="64"/>
      <c r="ASN9" s="64"/>
      <c r="ASO9" s="64"/>
      <c r="ASP9" s="64"/>
      <c r="ASQ9" s="64"/>
      <c r="ASR9" s="64"/>
      <c r="ASS9" s="64"/>
      <c r="AST9" s="64"/>
      <c r="ASU9" s="64"/>
      <c r="ASV9" s="64"/>
      <c r="ASW9" s="64"/>
      <c r="ASX9" s="64"/>
      <c r="ASY9" s="64"/>
      <c r="ASZ9" s="64"/>
      <c r="ATA9" s="64"/>
      <c r="ATB9" s="64"/>
      <c r="ATC9" s="64"/>
      <c r="ATD9" s="64"/>
      <c r="ATE9" s="64"/>
      <c r="ATF9" s="64"/>
      <c r="ATG9" s="64"/>
      <c r="ATH9" s="64"/>
      <c r="ATI9" s="64"/>
      <c r="ATJ9" s="64"/>
      <c r="ATK9" s="64"/>
      <c r="ATL9" s="64"/>
      <c r="ATM9" s="64"/>
      <c r="ATN9" s="64"/>
      <c r="ATO9" s="64"/>
      <c r="ATP9" s="64"/>
      <c r="ATQ9" s="64"/>
      <c r="ATR9" s="64"/>
      <c r="ATS9" s="64"/>
      <c r="ATT9" s="64"/>
      <c r="ATU9" s="64"/>
      <c r="ATV9" s="64"/>
      <c r="ATW9" s="64"/>
      <c r="ATX9" s="64"/>
      <c r="ATY9" s="64"/>
      <c r="ATZ9" s="64"/>
      <c r="AUA9" s="64"/>
      <c r="AUB9" s="64"/>
      <c r="AUC9" s="64"/>
      <c r="AUD9" s="64"/>
      <c r="AUE9" s="64"/>
      <c r="AUF9" s="64"/>
      <c r="AUG9" s="64"/>
      <c r="AUH9" s="64"/>
      <c r="AUI9" s="64"/>
      <c r="AUJ9" s="64"/>
      <c r="AUK9" s="64"/>
      <c r="AUL9" s="64"/>
      <c r="AUM9" s="64"/>
      <c r="AUN9" s="64"/>
      <c r="AUO9" s="64"/>
      <c r="AUP9" s="64"/>
      <c r="AUQ9" s="64"/>
      <c r="AUR9" s="64"/>
      <c r="AUS9" s="64"/>
      <c r="AUT9" s="64"/>
      <c r="AUU9" s="64"/>
      <c r="AUV9" s="64"/>
      <c r="AUW9" s="64"/>
      <c r="AUX9" s="64"/>
      <c r="AUY9" s="64"/>
      <c r="AUZ9" s="64"/>
      <c r="AVA9" s="64"/>
      <c r="AVB9" s="64"/>
      <c r="AVC9" s="64"/>
      <c r="AVD9" s="64"/>
      <c r="AVE9" s="64"/>
      <c r="AVF9" s="64"/>
      <c r="AVG9" s="64"/>
      <c r="AVH9" s="64"/>
      <c r="AVI9" s="64"/>
      <c r="AVJ9" s="64"/>
      <c r="AVK9" s="64"/>
      <c r="AVL9" s="64"/>
      <c r="AVM9" s="64"/>
      <c r="AVN9" s="64"/>
      <c r="AVO9" s="64"/>
      <c r="AVP9" s="64"/>
      <c r="AVQ9" s="64"/>
      <c r="AVR9" s="64"/>
      <c r="AVS9" s="64"/>
      <c r="AVT9" s="64"/>
      <c r="AVU9" s="64"/>
      <c r="AVV9" s="64"/>
      <c r="AVW9" s="64"/>
      <c r="AVX9" s="64"/>
      <c r="AVY9" s="64"/>
      <c r="AVZ9" s="64"/>
      <c r="AWA9" s="64"/>
      <c r="AWB9" s="64"/>
      <c r="AWC9" s="64"/>
      <c r="AWD9" s="64"/>
      <c r="AWE9" s="64"/>
      <c r="AWF9" s="64"/>
      <c r="AWG9" s="64"/>
      <c r="AWH9" s="64"/>
      <c r="AWI9" s="64"/>
      <c r="AWJ9" s="64"/>
      <c r="AWK9" s="64"/>
      <c r="AWL9" s="64"/>
      <c r="AWM9" s="64"/>
      <c r="AWN9" s="64"/>
      <c r="AWO9" s="64"/>
      <c r="AWP9" s="64"/>
      <c r="AWQ9" s="64"/>
      <c r="AWR9" s="64"/>
      <c r="AWS9" s="64"/>
      <c r="AWT9" s="64"/>
      <c r="AWU9" s="64"/>
      <c r="AWV9" s="64"/>
      <c r="AWW9" s="64"/>
      <c r="AWX9" s="64"/>
      <c r="AWY9" s="64"/>
      <c r="AWZ9" s="64"/>
      <c r="AXA9" s="64"/>
      <c r="AXB9" s="64"/>
      <c r="AXC9" s="64"/>
      <c r="AXD9" s="64"/>
      <c r="AXE9" s="64"/>
      <c r="AXF9" s="64"/>
      <c r="AXG9" s="64"/>
      <c r="AXH9" s="64"/>
      <c r="AXI9" s="64"/>
      <c r="AXJ9" s="64"/>
      <c r="AXK9" s="64"/>
      <c r="AXL9" s="64"/>
      <c r="AXM9" s="64"/>
      <c r="AXN9" s="64"/>
      <c r="AXO9" s="64"/>
      <c r="AXP9" s="64"/>
      <c r="AXQ9" s="64"/>
      <c r="AXR9" s="64"/>
      <c r="AXS9" s="64"/>
      <c r="AXT9" s="64"/>
      <c r="AXU9" s="64"/>
      <c r="AXV9" s="64"/>
      <c r="AXW9" s="64"/>
      <c r="AXX9" s="64"/>
      <c r="AXY9" s="64"/>
      <c r="AXZ9" s="64"/>
      <c r="AYA9" s="64"/>
      <c r="AYB9" s="64"/>
      <c r="AYC9" s="64"/>
      <c r="AYD9" s="64"/>
      <c r="AYE9" s="64"/>
      <c r="AYF9" s="64"/>
      <c r="AYG9" s="64"/>
      <c r="AYH9" s="64"/>
      <c r="AYI9" s="64"/>
      <c r="AYJ9" s="64"/>
      <c r="AYK9" s="64"/>
      <c r="AYL9" s="64"/>
      <c r="AYM9" s="64"/>
      <c r="AYN9" s="64"/>
      <c r="AYO9" s="64"/>
      <c r="AYP9" s="64"/>
      <c r="AYQ9" s="64"/>
      <c r="AYR9" s="64"/>
      <c r="AYS9" s="64"/>
      <c r="AYT9" s="64"/>
      <c r="AYU9" s="64"/>
      <c r="AYV9" s="64"/>
      <c r="AYW9" s="64"/>
      <c r="AYX9" s="64"/>
      <c r="AYY9" s="64"/>
      <c r="AYZ9" s="64"/>
      <c r="AZA9" s="64"/>
      <c r="AZB9" s="64"/>
      <c r="AZC9" s="64"/>
      <c r="AZD9" s="64"/>
      <c r="AZE9" s="64"/>
      <c r="AZF9" s="64"/>
      <c r="AZG9" s="64"/>
      <c r="AZH9" s="64"/>
      <c r="AZI9" s="64"/>
      <c r="AZJ9" s="64"/>
      <c r="AZK9" s="64"/>
      <c r="AZL9" s="64"/>
      <c r="AZM9" s="64"/>
      <c r="AZN9" s="64"/>
      <c r="AZO9" s="64"/>
      <c r="AZP9" s="64"/>
      <c r="AZQ9" s="64"/>
      <c r="AZR9" s="64"/>
      <c r="AZS9" s="64"/>
      <c r="AZT9" s="64"/>
      <c r="AZU9" s="64"/>
      <c r="AZV9" s="64"/>
      <c r="AZW9" s="64"/>
      <c r="AZX9" s="64"/>
      <c r="AZY9" s="64"/>
      <c r="AZZ9" s="64"/>
      <c r="BAA9" s="64"/>
      <c r="BAB9" s="64"/>
      <c r="BAC9" s="64"/>
      <c r="BAD9" s="64"/>
      <c r="BAE9" s="64"/>
      <c r="BAF9" s="64"/>
      <c r="BAG9" s="64"/>
      <c r="BAH9" s="64"/>
      <c r="BAI9" s="64"/>
      <c r="BAJ9" s="64"/>
      <c r="BAK9" s="64"/>
      <c r="BAL9" s="64"/>
      <c r="BAM9" s="64"/>
      <c r="BAN9" s="64"/>
      <c r="BAO9" s="64"/>
      <c r="BAP9" s="64"/>
      <c r="BAQ9" s="64"/>
      <c r="BAR9" s="64"/>
      <c r="BAS9" s="64"/>
      <c r="BAT9" s="64"/>
      <c r="BAU9" s="64"/>
      <c r="BAV9" s="64"/>
      <c r="BAW9" s="64"/>
      <c r="BAX9" s="64"/>
      <c r="BAY9" s="64"/>
      <c r="BAZ9" s="64"/>
      <c r="BBA9" s="64"/>
      <c r="BBB9" s="64"/>
      <c r="BBC9" s="64"/>
      <c r="BBD9" s="64"/>
      <c r="BBE9" s="64"/>
      <c r="BBF9" s="64"/>
      <c r="BBG9" s="64"/>
      <c r="BBH9" s="64"/>
      <c r="BBI9" s="64"/>
      <c r="BBJ9" s="64"/>
      <c r="BBK9" s="64"/>
      <c r="BBL9" s="64"/>
      <c r="BBM9" s="64"/>
      <c r="BBN9" s="64"/>
      <c r="BBO9" s="64"/>
      <c r="BBP9" s="64"/>
      <c r="BBQ9" s="64"/>
      <c r="BBR9" s="64"/>
      <c r="BBS9" s="64"/>
      <c r="BBT9" s="64"/>
      <c r="BBU9" s="64"/>
      <c r="BBV9" s="64"/>
      <c r="BBW9" s="64"/>
      <c r="BBX9" s="64"/>
      <c r="BBY9" s="64"/>
      <c r="BBZ9" s="64"/>
      <c r="BCA9" s="64"/>
      <c r="BCB9" s="64"/>
      <c r="BCC9" s="64"/>
      <c r="BCD9" s="64"/>
      <c r="BCE9" s="64"/>
      <c r="BCF9" s="64"/>
      <c r="BCG9" s="64"/>
      <c r="BCH9" s="64"/>
      <c r="BCI9" s="64"/>
      <c r="BCJ9" s="64"/>
      <c r="BCK9" s="64"/>
      <c r="BCL9" s="64"/>
      <c r="BCM9" s="64"/>
      <c r="BCN9" s="64"/>
      <c r="BCO9" s="64"/>
      <c r="BCP9" s="64"/>
      <c r="BCQ9" s="64"/>
      <c r="BCR9" s="64"/>
      <c r="BCS9" s="64"/>
      <c r="BCT9" s="64"/>
      <c r="BCU9" s="64"/>
      <c r="BCV9" s="64"/>
      <c r="BCW9" s="64"/>
      <c r="BCX9" s="64"/>
      <c r="BCY9" s="64"/>
      <c r="BCZ9" s="64"/>
      <c r="BDA9" s="64"/>
      <c r="BDB9" s="64"/>
      <c r="BDC9" s="64"/>
      <c r="BDD9" s="64"/>
      <c r="BDE9" s="64"/>
      <c r="BDF9" s="64"/>
      <c r="BDG9" s="64"/>
      <c r="BDH9" s="64"/>
      <c r="BDI9" s="64"/>
      <c r="BDJ9" s="64"/>
      <c r="BDK9" s="64"/>
      <c r="BDL9" s="64"/>
      <c r="BDM9" s="64"/>
      <c r="BDN9" s="64"/>
      <c r="BDO9" s="64"/>
      <c r="BDP9" s="64"/>
      <c r="BDQ9" s="64"/>
      <c r="BDR9" s="64"/>
      <c r="BDS9" s="64"/>
      <c r="BDT9" s="64"/>
      <c r="BDU9" s="64"/>
      <c r="BDV9" s="64"/>
      <c r="BDW9" s="64"/>
      <c r="BDX9" s="64"/>
      <c r="BDY9" s="64"/>
      <c r="BDZ9" s="64"/>
      <c r="BEA9" s="64"/>
      <c r="BEB9" s="64"/>
      <c r="BEC9" s="64"/>
      <c r="BED9" s="64"/>
      <c r="BEE9" s="64"/>
      <c r="BEF9" s="64"/>
      <c r="BEG9" s="64"/>
      <c r="BEH9" s="64"/>
      <c r="BEI9" s="64"/>
      <c r="BEJ9" s="64"/>
      <c r="BEK9" s="64"/>
      <c r="BEL9" s="64"/>
      <c r="BEM9" s="64"/>
      <c r="BEN9" s="64"/>
      <c r="BEO9" s="64"/>
      <c r="BEP9" s="64"/>
      <c r="BEQ9" s="64"/>
      <c r="BER9" s="64"/>
      <c r="BES9" s="64"/>
      <c r="BET9" s="64"/>
      <c r="BEU9" s="64"/>
      <c r="BEV9" s="64"/>
      <c r="BEW9" s="64"/>
      <c r="BEX9" s="64"/>
      <c r="BEY9" s="64"/>
      <c r="BEZ9" s="64"/>
      <c r="BFA9" s="64"/>
      <c r="BFB9" s="64"/>
      <c r="BFC9" s="64"/>
      <c r="BFD9" s="64"/>
      <c r="BFE9" s="64"/>
      <c r="BFF9" s="64"/>
      <c r="BFG9" s="64"/>
      <c r="BFH9" s="64"/>
      <c r="BFI9" s="64"/>
      <c r="BFJ9" s="64"/>
      <c r="BFK9" s="64"/>
      <c r="BFL9" s="64"/>
      <c r="BFM9" s="64"/>
      <c r="BFN9" s="64"/>
      <c r="BFO9" s="64"/>
      <c r="BFP9" s="64"/>
      <c r="BFQ9" s="64"/>
      <c r="BFR9" s="64"/>
      <c r="BFS9" s="64"/>
      <c r="BFT9" s="64"/>
      <c r="BFU9" s="64"/>
      <c r="BFV9" s="64"/>
      <c r="BFW9" s="64"/>
      <c r="BFX9" s="64"/>
      <c r="BFY9" s="64"/>
      <c r="BFZ9" s="64"/>
      <c r="BGA9" s="64"/>
      <c r="BGB9" s="64"/>
      <c r="BGC9" s="64"/>
      <c r="BGD9" s="64"/>
      <c r="BGE9" s="64"/>
      <c r="BGF9" s="64"/>
      <c r="BGG9" s="64"/>
      <c r="BGH9" s="64"/>
      <c r="BGI9" s="64"/>
      <c r="BGJ9" s="64"/>
      <c r="BGK9" s="64"/>
      <c r="BGL9" s="64"/>
      <c r="BGM9" s="64"/>
      <c r="BGN9" s="64"/>
      <c r="BGO9" s="64"/>
      <c r="BGP9" s="64"/>
      <c r="BGQ9" s="64"/>
      <c r="BGR9" s="64"/>
      <c r="BGS9" s="64"/>
      <c r="BGT9" s="64"/>
      <c r="BGU9" s="64"/>
      <c r="BGV9" s="64"/>
      <c r="BGW9" s="64"/>
      <c r="BGX9" s="64"/>
      <c r="BGY9" s="64"/>
      <c r="BGZ9" s="64"/>
      <c r="BHA9" s="64"/>
      <c r="BHB9" s="64"/>
      <c r="BHC9" s="64"/>
      <c r="BHD9" s="64"/>
      <c r="BHE9" s="64"/>
      <c r="BHF9" s="64"/>
      <c r="BHG9" s="64"/>
      <c r="BHH9" s="64"/>
      <c r="BHI9" s="64"/>
      <c r="BHJ9" s="64"/>
      <c r="BHK9" s="64"/>
      <c r="BHL9" s="64"/>
      <c r="BHM9" s="64"/>
      <c r="BHN9" s="64"/>
      <c r="BHO9" s="64"/>
      <c r="BHP9" s="64"/>
      <c r="BHQ9" s="64"/>
      <c r="BHR9" s="64"/>
      <c r="BHS9" s="64"/>
      <c r="BHT9" s="64"/>
      <c r="BHU9" s="64"/>
      <c r="BHV9" s="64"/>
      <c r="BHW9" s="64"/>
      <c r="BHX9" s="64"/>
      <c r="BHY9" s="64"/>
      <c r="BHZ9" s="64"/>
      <c r="BIA9" s="64"/>
      <c r="BIB9" s="64"/>
      <c r="BIC9" s="64"/>
      <c r="BID9" s="64"/>
      <c r="BIE9" s="64"/>
      <c r="BIF9" s="64"/>
      <c r="BIG9" s="64"/>
      <c r="BIH9" s="64"/>
      <c r="BII9" s="64"/>
      <c r="BIJ9" s="64"/>
      <c r="BIK9" s="64"/>
      <c r="BIL9" s="64"/>
      <c r="BIM9" s="64"/>
      <c r="BIN9" s="64"/>
      <c r="BIO9" s="64"/>
      <c r="BIP9" s="64"/>
      <c r="BIQ9" s="64"/>
      <c r="BIR9" s="64"/>
      <c r="BIS9" s="64"/>
      <c r="BIT9" s="64"/>
      <c r="BIU9" s="64"/>
      <c r="BIV9" s="64"/>
      <c r="BIW9" s="64"/>
      <c r="BIX9" s="64"/>
      <c r="BIY9" s="64"/>
      <c r="BIZ9" s="64"/>
      <c r="BJA9" s="64"/>
      <c r="BJB9" s="64"/>
      <c r="BJC9" s="64"/>
      <c r="BJD9" s="64"/>
      <c r="BJE9" s="64"/>
      <c r="BJF9" s="64"/>
      <c r="BJG9" s="64"/>
      <c r="BJH9" s="64"/>
      <c r="BJI9" s="64"/>
      <c r="BJJ9" s="64"/>
      <c r="BJK9" s="64"/>
      <c r="BJL9" s="64"/>
      <c r="BJM9" s="64"/>
      <c r="BJN9" s="64"/>
      <c r="BJO9" s="64"/>
      <c r="BJP9" s="64"/>
      <c r="BJQ9" s="64"/>
      <c r="BJR9" s="64"/>
      <c r="BJS9" s="64"/>
      <c r="BJT9" s="64"/>
      <c r="BJU9" s="64"/>
      <c r="BJV9" s="64"/>
      <c r="BJW9" s="64"/>
      <c r="BJX9" s="64"/>
      <c r="BJY9" s="64"/>
      <c r="BJZ9" s="64"/>
      <c r="BKA9" s="64"/>
      <c r="BKB9" s="64"/>
      <c r="BKC9" s="64"/>
      <c r="BKD9" s="64"/>
      <c r="BKE9" s="64"/>
      <c r="BKF9" s="64"/>
      <c r="BKG9" s="64"/>
      <c r="BKH9" s="64"/>
      <c r="BKI9" s="64"/>
      <c r="BKJ9" s="64"/>
      <c r="BKK9" s="64"/>
      <c r="BKL9" s="64"/>
      <c r="BKM9" s="64"/>
      <c r="BKN9" s="64"/>
      <c r="BKO9" s="64"/>
      <c r="BKP9" s="64"/>
      <c r="BKQ9" s="64"/>
      <c r="BKR9" s="64"/>
      <c r="BKS9" s="64"/>
      <c r="BKT9" s="64"/>
      <c r="BKU9" s="64"/>
      <c r="BKV9" s="64"/>
      <c r="BKW9" s="64"/>
      <c r="BKX9" s="64"/>
      <c r="BKY9" s="64"/>
      <c r="BKZ9" s="64"/>
      <c r="BLA9" s="64"/>
      <c r="BLB9" s="64"/>
      <c r="BLC9" s="64"/>
      <c r="BLD9" s="64"/>
      <c r="BLE9" s="64"/>
      <c r="BLF9" s="64"/>
      <c r="BLG9" s="64"/>
      <c r="BLH9" s="64"/>
      <c r="BLI9" s="64"/>
      <c r="BLJ9" s="64"/>
      <c r="BLK9" s="64"/>
      <c r="BLL9" s="64"/>
      <c r="BLM9" s="64"/>
      <c r="BLN9" s="64"/>
      <c r="BLO9" s="64"/>
      <c r="BLP9" s="64"/>
      <c r="BLQ9" s="64"/>
      <c r="BLR9" s="64"/>
      <c r="BLS9" s="64"/>
      <c r="BLT9" s="64"/>
      <c r="BLU9" s="64"/>
      <c r="BLV9" s="64"/>
      <c r="BLW9" s="64"/>
      <c r="BLX9" s="64"/>
      <c r="BLY9" s="64"/>
      <c r="BLZ9" s="64"/>
      <c r="BMA9" s="64"/>
      <c r="BMB9" s="64"/>
      <c r="BMC9" s="64"/>
      <c r="BMD9" s="64"/>
      <c r="BME9" s="64"/>
      <c r="BMF9" s="64"/>
      <c r="BMG9" s="64"/>
      <c r="BMH9" s="64"/>
      <c r="BMI9" s="64"/>
      <c r="BMJ9" s="64"/>
      <c r="BMK9" s="64"/>
      <c r="BML9" s="64"/>
      <c r="BMM9" s="64"/>
      <c r="BMN9" s="64"/>
      <c r="BMO9" s="64"/>
      <c r="BMP9" s="64"/>
      <c r="BMQ9" s="64"/>
      <c r="BMR9" s="64"/>
      <c r="BMS9" s="64"/>
      <c r="BMT9" s="64"/>
      <c r="BMU9" s="64"/>
      <c r="BMV9" s="64"/>
      <c r="BMW9" s="64"/>
      <c r="BMX9" s="64"/>
      <c r="BMY9" s="64"/>
      <c r="BMZ9" s="64"/>
      <c r="BNA9" s="64"/>
      <c r="BNB9" s="64"/>
      <c r="BNC9" s="64"/>
      <c r="BND9" s="64"/>
      <c r="BNE9" s="64"/>
      <c r="BNF9" s="64"/>
      <c r="BNG9" s="64"/>
      <c r="BNH9" s="64"/>
      <c r="BNI9" s="64"/>
      <c r="BNJ9" s="64"/>
      <c r="BNK9" s="64"/>
      <c r="BNL9" s="64"/>
      <c r="BNM9" s="64"/>
      <c r="BNN9" s="64"/>
      <c r="BNO9" s="64"/>
      <c r="BNP9" s="64"/>
      <c r="BNQ9" s="64"/>
      <c r="BNR9" s="64"/>
      <c r="BNS9" s="64"/>
      <c r="BNT9" s="64"/>
      <c r="BNU9" s="64"/>
      <c r="BNV9" s="64"/>
      <c r="BNW9" s="64"/>
      <c r="BNX9" s="64"/>
      <c r="BNY9" s="64"/>
      <c r="BNZ9" s="64"/>
      <c r="BOA9" s="64"/>
      <c r="BOB9" s="64"/>
      <c r="BOC9" s="64"/>
      <c r="BOD9" s="64"/>
      <c r="BOE9" s="64"/>
      <c r="BOF9" s="64"/>
      <c r="BOG9" s="64"/>
      <c r="BOH9" s="64"/>
      <c r="BOI9" s="64"/>
      <c r="BOJ9" s="64"/>
      <c r="BOK9" s="64"/>
      <c r="BOL9" s="64"/>
      <c r="BOM9" s="64"/>
      <c r="BON9" s="64"/>
      <c r="BOO9" s="64"/>
      <c r="BOP9" s="64"/>
      <c r="BOQ9" s="64"/>
      <c r="BOR9" s="64"/>
      <c r="BOS9" s="64"/>
      <c r="BOT9" s="64"/>
      <c r="BOU9" s="64"/>
      <c r="BOV9" s="64"/>
      <c r="BOW9" s="64"/>
      <c r="BOX9" s="64"/>
      <c r="BOY9" s="64"/>
      <c r="BOZ9" s="64"/>
      <c r="BPA9" s="64"/>
      <c r="BPB9" s="64"/>
      <c r="BPC9" s="64"/>
      <c r="BPD9" s="64"/>
      <c r="BPE9" s="64"/>
      <c r="BPF9" s="64"/>
      <c r="BPG9" s="64"/>
      <c r="BPH9" s="64"/>
      <c r="BPI9" s="64"/>
      <c r="BPJ9" s="64"/>
      <c r="BPK9" s="64"/>
      <c r="BPL9" s="64"/>
      <c r="BPM9" s="64"/>
      <c r="BPN9" s="64"/>
      <c r="BPO9" s="64"/>
      <c r="BPP9" s="64"/>
      <c r="BPQ9" s="64"/>
      <c r="BPR9" s="64"/>
      <c r="BPS9" s="64"/>
      <c r="BPT9" s="64"/>
      <c r="BPU9" s="64"/>
      <c r="BPV9" s="64"/>
      <c r="BPW9" s="64"/>
      <c r="BPX9" s="64"/>
      <c r="BPY9" s="64"/>
      <c r="BPZ9" s="64"/>
      <c r="BQA9" s="64"/>
      <c r="BQB9" s="64"/>
      <c r="BQC9" s="64"/>
      <c r="BQD9" s="64"/>
      <c r="BQE9" s="64"/>
      <c r="BQF9" s="64"/>
      <c r="BQG9" s="64"/>
      <c r="BQH9" s="64"/>
      <c r="BQI9" s="64"/>
      <c r="BQJ9" s="64"/>
      <c r="BQK9" s="64"/>
      <c r="BQL9" s="64"/>
      <c r="BQM9" s="64"/>
      <c r="BQN9" s="64"/>
      <c r="BQO9" s="64"/>
      <c r="BQP9" s="64"/>
      <c r="BQQ9" s="64"/>
      <c r="BQR9" s="64"/>
      <c r="BQS9" s="64"/>
      <c r="BQT9" s="64"/>
      <c r="BQU9" s="64"/>
      <c r="BQV9" s="64"/>
      <c r="BQW9" s="64"/>
      <c r="BQX9" s="64"/>
      <c r="BQY9" s="64"/>
      <c r="BQZ9" s="64"/>
      <c r="BRA9" s="64"/>
      <c r="BRB9" s="64"/>
      <c r="BRC9" s="64"/>
      <c r="BRD9" s="64"/>
      <c r="BRE9" s="64"/>
      <c r="BRF9" s="64"/>
      <c r="BRG9" s="64"/>
      <c r="BRH9" s="64"/>
      <c r="BRI9" s="64"/>
      <c r="BRJ9" s="64"/>
      <c r="BRK9" s="64"/>
      <c r="BRL9" s="64"/>
      <c r="BRM9" s="64"/>
      <c r="BRN9" s="64"/>
      <c r="BRO9" s="64"/>
      <c r="BRP9" s="64"/>
      <c r="BRQ9" s="64"/>
      <c r="BRR9" s="64"/>
      <c r="BRS9" s="64"/>
      <c r="BRT9" s="64"/>
      <c r="BRU9" s="64"/>
      <c r="BRV9" s="64"/>
      <c r="BRW9" s="64"/>
      <c r="BRX9" s="64"/>
      <c r="BRY9" s="64"/>
      <c r="BRZ9" s="64"/>
      <c r="BSA9" s="64"/>
      <c r="BSB9" s="64"/>
      <c r="BSC9" s="64"/>
      <c r="BSD9" s="64"/>
      <c r="BSE9" s="64"/>
      <c r="BSF9" s="64"/>
      <c r="BSG9" s="64"/>
      <c r="BSH9" s="64"/>
      <c r="BSI9" s="64"/>
      <c r="BSJ9" s="64"/>
      <c r="BSK9" s="64"/>
      <c r="BSL9" s="64"/>
      <c r="BSM9" s="64"/>
      <c r="BSN9" s="64"/>
      <c r="BSO9" s="64"/>
      <c r="BSP9" s="64"/>
      <c r="BSQ9" s="64"/>
      <c r="BSR9" s="64"/>
      <c r="BSS9" s="64"/>
      <c r="BST9" s="64"/>
      <c r="BSU9" s="64"/>
      <c r="BSV9" s="64"/>
      <c r="BSW9" s="64"/>
      <c r="BSX9" s="64"/>
      <c r="BSY9" s="64"/>
      <c r="BSZ9" s="64"/>
      <c r="BTA9" s="64"/>
      <c r="BTB9" s="64"/>
      <c r="BTC9" s="64"/>
      <c r="BTD9" s="64"/>
      <c r="BTE9" s="64"/>
      <c r="BTF9" s="64"/>
      <c r="BTG9" s="64"/>
      <c r="BTH9" s="64"/>
      <c r="BTI9" s="64"/>
      <c r="BTJ9" s="64"/>
      <c r="BTK9" s="64"/>
      <c r="BTL9" s="64"/>
      <c r="BTM9" s="64"/>
      <c r="BTN9" s="64"/>
      <c r="BTO9" s="64"/>
      <c r="BTP9" s="64"/>
      <c r="BTQ9" s="64"/>
      <c r="BTR9" s="64"/>
      <c r="BTS9" s="64"/>
      <c r="BTT9" s="64"/>
      <c r="BTU9" s="64"/>
      <c r="BTV9" s="64"/>
      <c r="BTW9" s="64"/>
      <c r="BTX9" s="64"/>
      <c r="BTY9" s="64"/>
      <c r="BTZ9" s="64"/>
      <c r="BUA9" s="64"/>
      <c r="BUB9" s="64"/>
      <c r="BUC9" s="64"/>
      <c r="BUD9" s="64"/>
      <c r="BUE9" s="64"/>
      <c r="BUF9" s="64"/>
      <c r="BUG9" s="64"/>
      <c r="BUH9" s="64"/>
      <c r="BUI9" s="64"/>
      <c r="BUJ9" s="64"/>
      <c r="BUK9" s="64"/>
      <c r="BUL9" s="64"/>
      <c r="BUM9" s="64"/>
      <c r="BUN9" s="64"/>
      <c r="BUO9" s="64"/>
      <c r="BUP9" s="64"/>
      <c r="BUQ9" s="64"/>
      <c r="BUR9" s="64"/>
      <c r="BUS9" s="64"/>
      <c r="BUT9" s="64"/>
      <c r="BUU9" s="64"/>
      <c r="BUV9" s="64"/>
      <c r="BUW9" s="64"/>
      <c r="BUX9" s="64"/>
      <c r="BUY9" s="64"/>
      <c r="BUZ9" s="64"/>
      <c r="BVA9" s="64"/>
      <c r="BVB9" s="64"/>
      <c r="BVC9" s="64"/>
      <c r="BVD9" s="64"/>
      <c r="BVE9" s="64"/>
      <c r="BVF9" s="64"/>
      <c r="BVG9" s="64"/>
      <c r="BVH9" s="64"/>
      <c r="BVI9" s="64"/>
      <c r="BVJ9" s="64"/>
      <c r="BVK9" s="64"/>
      <c r="BVL9" s="64"/>
      <c r="BVM9" s="64"/>
      <c r="BVN9" s="64"/>
      <c r="BVO9" s="64"/>
      <c r="BVP9" s="64"/>
      <c r="BVQ9" s="64"/>
      <c r="BVR9" s="64"/>
      <c r="BVS9" s="64"/>
      <c r="BVT9" s="64"/>
      <c r="BVU9" s="64"/>
      <c r="BVV9" s="64"/>
      <c r="BVW9" s="64"/>
      <c r="BVX9" s="64"/>
      <c r="BVY9" s="64"/>
      <c r="BVZ9" s="64"/>
      <c r="BWA9" s="64"/>
      <c r="BWB9" s="64"/>
      <c r="BWC9" s="64"/>
      <c r="BWD9" s="64"/>
      <c r="BWE9" s="64"/>
      <c r="BWF9" s="64"/>
      <c r="BWG9" s="64"/>
      <c r="BWH9" s="64"/>
      <c r="BWI9" s="64"/>
      <c r="BWJ9" s="64"/>
      <c r="BWK9" s="64"/>
      <c r="BWL9" s="64"/>
      <c r="BWM9" s="64"/>
      <c r="BWN9" s="64"/>
      <c r="BWO9" s="64"/>
      <c r="BWP9" s="64"/>
      <c r="BWQ9" s="64"/>
      <c r="BWR9" s="64"/>
      <c r="BWS9" s="64"/>
      <c r="BWT9" s="64"/>
      <c r="BWU9" s="64"/>
      <c r="BWV9" s="64"/>
      <c r="BWW9" s="64"/>
      <c r="BWX9" s="64"/>
      <c r="BWY9" s="64"/>
      <c r="BWZ9" s="64"/>
      <c r="BXA9" s="64"/>
      <c r="BXB9" s="64"/>
      <c r="BXC9" s="64"/>
      <c r="BXD9" s="64"/>
      <c r="BXE9" s="64"/>
      <c r="BXF9" s="64"/>
      <c r="BXG9" s="64"/>
      <c r="BXH9" s="64"/>
      <c r="BXI9" s="64"/>
      <c r="BXJ9" s="64"/>
      <c r="BXK9" s="64"/>
      <c r="BXL9" s="64"/>
      <c r="BXM9" s="64"/>
      <c r="BXN9" s="64"/>
      <c r="BXO9" s="64"/>
      <c r="BXP9" s="64"/>
      <c r="BXQ9" s="64"/>
      <c r="BXR9" s="64"/>
      <c r="BXS9" s="64"/>
      <c r="BXT9" s="64"/>
      <c r="BXU9" s="64"/>
      <c r="BXV9" s="64"/>
      <c r="BXW9" s="64"/>
      <c r="BXX9" s="64"/>
      <c r="BXY9" s="64"/>
      <c r="BXZ9" s="64"/>
      <c r="BYA9" s="64"/>
      <c r="BYB9" s="64"/>
      <c r="BYC9" s="64"/>
      <c r="BYD9" s="64"/>
      <c r="BYE9" s="64"/>
      <c r="BYF9" s="64"/>
      <c r="BYG9" s="64"/>
      <c r="BYH9" s="64"/>
      <c r="BYI9" s="64"/>
      <c r="BYJ9" s="64"/>
      <c r="BYK9" s="64"/>
      <c r="BYL9" s="64"/>
      <c r="BYM9" s="64"/>
      <c r="BYN9" s="64"/>
      <c r="BYO9" s="64"/>
      <c r="BYP9" s="64"/>
      <c r="BYQ9" s="64"/>
      <c r="BYR9" s="64"/>
      <c r="BYS9" s="64"/>
      <c r="BYT9" s="64"/>
      <c r="BYU9" s="64"/>
      <c r="BYV9" s="64"/>
      <c r="BYW9" s="64"/>
      <c r="BYX9" s="64"/>
      <c r="BYY9" s="64"/>
      <c r="BYZ9" s="64"/>
      <c r="BZA9" s="64"/>
      <c r="BZB9" s="64"/>
      <c r="BZC9" s="64"/>
      <c r="BZD9" s="64"/>
      <c r="BZE9" s="64"/>
      <c r="BZF9" s="64"/>
      <c r="BZG9" s="64"/>
      <c r="BZH9" s="64"/>
      <c r="BZI9" s="64"/>
      <c r="BZJ9" s="64"/>
      <c r="BZK9" s="64"/>
      <c r="BZL9" s="64"/>
      <c r="BZM9" s="64"/>
      <c r="BZN9" s="64"/>
      <c r="BZO9" s="64"/>
      <c r="BZP9" s="64"/>
      <c r="BZQ9" s="64"/>
      <c r="BZR9" s="64"/>
      <c r="BZS9" s="64"/>
      <c r="BZT9" s="64"/>
      <c r="BZU9" s="64"/>
      <c r="BZV9" s="64"/>
      <c r="BZW9" s="64"/>
      <c r="BZX9" s="64"/>
      <c r="BZY9" s="64"/>
      <c r="BZZ9" s="64"/>
      <c r="CAA9" s="64"/>
      <c r="CAB9" s="64"/>
      <c r="CAC9" s="64"/>
      <c r="CAD9" s="64"/>
      <c r="CAE9" s="64"/>
      <c r="CAF9" s="64"/>
      <c r="CAG9" s="64"/>
      <c r="CAH9" s="64"/>
      <c r="CAI9" s="64"/>
      <c r="CAJ9" s="64"/>
      <c r="CAK9" s="64"/>
      <c r="CAL9" s="64"/>
      <c r="CAM9" s="64"/>
      <c r="CAN9" s="64"/>
      <c r="CAO9" s="64"/>
      <c r="CAP9" s="64"/>
      <c r="CAQ9" s="64"/>
      <c r="CAR9" s="64"/>
      <c r="CAS9" s="64"/>
      <c r="CAT9" s="64"/>
      <c r="CAU9" s="64"/>
      <c r="CAV9" s="64"/>
      <c r="CAW9" s="64"/>
      <c r="CAX9" s="64"/>
      <c r="CAY9" s="64"/>
      <c r="CAZ9" s="64"/>
      <c r="CBA9" s="64"/>
      <c r="CBB9" s="64"/>
      <c r="CBC9" s="64"/>
      <c r="CBD9" s="64"/>
      <c r="CBE9" s="64"/>
      <c r="CBF9" s="64"/>
      <c r="CBG9" s="64"/>
      <c r="CBH9" s="64"/>
      <c r="CBI9" s="64"/>
      <c r="CBJ9" s="64"/>
      <c r="CBK9" s="64"/>
      <c r="CBL9" s="64"/>
      <c r="CBM9" s="64"/>
      <c r="CBN9" s="64"/>
      <c r="CBO9" s="64"/>
      <c r="CBP9" s="64"/>
      <c r="CBQ9" s="64"/>
      <c r="CBR9" s="64"/>
      <c r="CBS9" s="64"/>
      <c r="CBT9" s="64"/>
      <c r="CBU9" s="64"/>
      <c r="CBV9" s="64"/>
      <c r="CBW9" s="64"/>
      <c r="CBX9" s="64"/>
      <c r="CBY9" s="64"/>
      <c r="CBZ9" s="64"/>
      <c r="CCA9" s="64"/>
      <c r="CCB9" s="64"/>
      <c r="CCC9" s="64"/>
      <c r="CCD9" s="64"/>
      <c r="CCE9" s="64"/>
      <c r="CCF9" s="64"/>
      <c r="CCG9" s="64"/>
      <c r="CCH9" s="64"/>
      <c r="CCI9" s="64"/>
      <c r="CCJ9" s="64"/>
      <c r="CCK9" s="64"/>
      <c r="CCL9" s="64"/>
      <c r="CCM9" s="64"/>
      <c r="CCN9" s="64"/>
      <c r="CCO9" s="64"/>
      <c r="CCP9" s="64"/>
      <c r="CCQ9" s="64"/>
      <c r="CCR9" s="64"/>
      <c r="CCS9" s="64"/>
      <c r="CCT9" s="64"/>
      <c r="CCU9" s="64"/>
      <c r="CCV9" s="64"/>
      <c r="CCW9" s="64"/>
      <c r="CCX9" s="64"/>
      <c r="CCY9" s="64"/>
      <c r="CCZ9" s="64"/>
      <c r="CDA9" s="64"/>
      <c r="CDB9" s="64"/>
      <c r="CDC9" s="64"/>
      <c r="CDD9" s="64"/>
      <c r="CDE9" s="64"/>
      <c r="CDF9" s="64"/>
      <c r="CDG9" s="64"/>
      <c r="CDH9" s="64"/>
      <c r="CDI9" s="64"/>
      <c r="CDJ9" s="64"/>
      <c r="CDK9" s="64"/>
      <c r="CDL9" s="64"/>
      <c r="CDM9" s="64"/>
      <c r="CDN9" s="64"/>
      <c r="CDO9" s="64"/>
      <c r="CDP9" s="64"/>
      <c r="CDQ9" s="64"/>
      <c r="CDR9" s="64"/>
      <c r="CDS9" s="64"/>
      <c r="CDT9" s="64"/>
      <c r="CDU9" s="64"/>
      <c r="CDV9" s="64"/>
      <c r="CDW9" s="64"/>
      <c r="CDX9" s="64"/>
      <c r="CDY9" s="64"/>
      <c r="CDZ9" s="64"/>
      <c r="CEA9" s="64"/>
      <c r="CEB9" s="64"/>
      <c r="CEC9" s="64"/>
      <c r="CED9" s="64"/>
      <c r="CEE9" s="64"/>
      <c r="CEF9" s="64"/>
      <c r="CEG9" s="64"/>
      <c r="CEH9" s="64"/>
      <c r="CEI9" s="64"/>
      <c r="CEJ9" s="64"/>
      <c r="CEK9" s="64"/>
      <c r="CEL9" s="64"/>
      <c r="CEM9" s="64"/>
      <c r="CEN9" s="64"/>
      <c r="CEO9" s="64"/>
      <c r="CEP9" s="64"/>
      <c r="CEQ9" s="64"/>
      <c r="CER9" s="64"/>
      <c r="CES9" s="64"/>
      <c r="CET9" s="64"/>
      <c r="CEU9" s="64"/>
      <c r="CEV9" s="64"/>
      <c r="CEW9" s="64"/>
      <c r="CEX9" s="64"/>
      <c r="CEY9" s="64"/>
      <c r="CEZ9" s="64"/>
      <c r="CFA9" s="64"/>
      <c r="CFB9" s="64"/>
      <c r="CFC9" s="64"/>
      <c r="CFD9" s="64"/>
      <c r="CFE9" s="64"/>
      <c r="CFF9" s="64"/>
      <c r="CFG9" s="64"/>
      <c r="CFH9" s="64"/>
      <c r="CFI9" s="64"/>
      <c r="CFJ9" s="64"/>
      <c r="CFK9" s="64"/>
      <c r="CFL9" s="64"/>
      <c r="CFM9" s="64"/>
      <c r="CFN9" s="64"/>
      <c r="CFO9" s="64"/>
      <c r="CFP9" s="64"/>
      <c r="CFQ9" s="64"/>
      <c r="CFR9" s="64"/>
      <c r="CFS9" s="64"/>
      <c r="CFT9" s="64"/>
      <c r="CFU9" s="64"/>
      <c r="CFV9" s="64"/>
      <c r="CFW9" s="64"/>
      <c r="CFX9" s="64"/>
      <c r="CFY9" s="64"/>
      <c r="CFZ9" s="64"/>
      <c r="CGA9" s="64"/>
      <c r="CGB9" s="64"/>
      <c r="CGC9" s="64"/>
      <c r="CGD9" s="64"/>
      <c r="CGE9" s="64"/>
      <c r="CGF9" s="64"/>
      <c r="CGG9" s="64"/>
      <c r="CGH9" s="64"/>
      <c r="CGI9" s="64"/>
      <c r="CGJ9" s="64"/>
      <c r="CGK9" s="64"/>
      <c r="CGL9" s="64"/>
      <c r="CGM9" s="64"/>
      <c r="CGN9" s="64"/>
      <c r="CGO9" s="64"/>
      <c r="CGP9" s="64"/>
      <c r="CGQ9" s="64"/>
      <c r="CGR9" s="64"/>
      <c r="CGS9" s="64"/>
      <c r="CGT9" s="64"/>
      <c r="CGU9" s="64"/>
      <c r="CGV9" s="64"/>
      <c r="CGW9" s="64"/>
      <c r="CGX9" s="64"/>
      <c r="CGY9" s="64"/>
      <c r="CGZ9" s="64"/>
      <c r="CHA9" s="64"/>
      <c r="CHB9" s="64"/>
      <c r="CHC9" s="64"/>
      <c r="CHD9" s="64"/>
      <c r="CHE9" s="64"/>
      <c r="CHF9" s="64"/>
      <c r="CHG9" s="64"/>
      <c r="CHH9" s="64"/>
      <c r="CHI9" s="64"/>
      <c r="CHJ9" s="64"/>
      <c r="CHK9" s="64"/>
      <c r="CHL9" s="64"/>
      <c r="CHM9" s="64"/>
      <c r="CHN9" s="64"/>
      <c r="CHO9" s="64"/>
      <c r="CHP9" s="64"/>
      <c r="CHQ9" s="64"/>
      <c r="CHR9" s="64"/>
      <c r="CHS9" s="64"/>
      <c r="CHT9" s="64"/>
      <c r="CHU9" s="64"/>
      <c r="CHV9" s="64"/>
      <c r="CHW9" s="64"/>
      <c r="CHX9" s="64"/>
      <c r="CHY9" s="64"/>
      <c r="CHZ9" s="64"/>
      <c r="CIA9" s="64"/>
      <c r="CIB9" s="64"/>
      <c r="CIC9" s="64"/>
      <c r="CID9" s="64"/>
      <c r="CIE9" s="64"/>
      <c r="CIF9" s="64"/>
      <c r="CIG9" s="64"/>
      <c r="CIH9" s="64"/>
      <c r="CII9" s="64"/>
      <c r="CIJ9" s="64"/>
      <c r="CIK9" s="64"/>
      <c r="CIL9" s="64"/>
      <c r="CIM9" s="64"/>
      <c r="CIN9" s="64"/>
      <c r="CIO9" s="64"/>
      <c r="CIP9" s="64"/>
      <c r="CIQ9" s="64"/>
      <c r="CIR9" s="64"/>
      <c r="CIS9" s="64"/>
      <c r="CIT9" s="64"/>
      <c r="CIU9" s="64"/>
      <c r="CIV9" s="64"/>
      <c r="CIW9" s="64"/>
      <c r="CIX9" s="64"/>
      <c r="CIY9" s="64"/>
      <c r="CIZ9" s="64"/>
      <c r="CJA9" s="64"/>
      <c r="CJB9" s="64"/>
      <c r="CJC9" s="64"/>
      <c r="CJD9" s="64"/>
      <c r="CJE9" s="64"/>
      <c r="CJF9" s="64"/>
      <c r="CJG9" s="64"/>
      <c r="CJH9" s="64"/>
      <c r="CJI9" s="64"/>
      <c r="CJJ9" s="64"/>
      <c r="CJK9" s="64"/>
      <c r="CJL9" s="64"/>
      <c r="CJM9" s="64"/>
      <c r="CJN9" s="64"/>
      <c r="CJO9" s="64"/>
      <c r="CJP9" s="64"/>
      <c r="CJQ9" s="64"/>
      <c r="CJR9" s="64"/>
      <c r="CJS9" s="64"/>
      <c r="CJT9" s="64"/>
      <c r="CJU9" s="64"/>
      <c r="CJV9" s="64"/>
      <c r="CJW9" s="64"/>
      <c r="CJX9" s="64"/>
      <c r="CJY9" s="64"/>
      <c r="CJZ9" s="64"/>
      <c r="CKA9" s="64"/>
      <c r="CKB9" s="64"/>
      <c r="CKC9" s="64"/>
      <c r="CKD9" s="64"/>
      <c r="CKE9" s="64"/>
      <c r="CKF9" s="64"/>
      <c r="CKG9" s="64"/>
      <c r="CKH9" s="64"/>
      <c r="CKI9" s="64"/>
      <c r="CKJ9" s="64"/>
      <c r="CKK9" s="64"/>
      <c r="CKL9" s="64"/>
      <c r="CKM9" s="64"/>
      <c r="CKN9" s="64"/>
      <c r="CKO9" s="64"/>
      <c r="CKP9" s="64"/>
      <c r="CKQ9" s="64"/>
      <c r="CKR9" s="64"/>
      <c r="CKS9" s="64"/>
      <c r="CKT9" s="64"/>
      <c r="CKU9" s="64"/>
      <c r="CKV9" s="64"/>
      <c r="CKW9" s="64"/>
      <c r="CKX9" s="64"/>
      <c r="CKY9" s="64"/>
      <c r="CKZ9" s="64"/>
      <c r="CLA9" s="64"/>
      <c r="CLB9" s="64"/>
      <c r="CLC9" s="64"/>
      <c r="CLD9" s="64"/>
      <c r="CLE9" s="64"/>
      <c r="CLF9" s="64"/>
      <c r="CLG9" s="64"/>
      <c r="CLH9" s="64"/>
      <c r="CLI9" s="64"/>
      <c r="CLJ9" s="64"/>
      <c r="CLK9" s="64"/>
      <c r="CLL9" s="64"/>
      <c r="CLM9" s="64"/>
      <c r="CLN9" s="64"/>
      <c r="CLO9" s="64"/>
      <c r="CLP9" s="64"/>
      <c r="CLQ9" s="64"/>
      <c r="CLR9" s="64"/>
      <c r="CLS9" s="64"/>
      <c r="CLT9" s="64"/>
      <c r="CLU9" s="64"/>
      <c r="CLV9" s="64"/>
      <c r="CLW9" s="64"/>
      <c r="CLX9" s="64"/>
      <c r="CLY9" s="64"/>
      <c r="CLZ9" s="64"/>
      <c r="CMA9" s="64"/>
      <c r="CMB9" s="64"/>
      <c r="CMC9" s="64"/>
      <c r="CMD9" s="64"/>
      <c r="CME9" s="64"/>
      <c r="CMF9" s="64"/>
      <c r="CMG9" s="64"/>
      <c r="CMH9" s="64"/>
      <c r="CMI9" s="64"/>
      <c r="CMJ9" s="64"/>
      <c r="CMK9" s="64"/>
      <c r="CML9" s="64"/>
      <c r="CMM9" s="64"/>
      <c r="CMN9" s="64"/>
      <c r="CMO9" s="64"/>
      <c r="CMP9" s="64"/>
      <c r="CMQ9" s="64"/>
      <c r="CMR9" s="64"/>
      <c r="CMS9" s="64"/>
      <c r="CMT9" s="64"/>
      <c r="CMU9" s="64"/>
      <c r="CMV9" s="64"/>
      <c r="CMW9" s="64"/>
      <c r="CMX9" s="64"/>
      <c r="CMY9" s="64"/>
      <c r="CMZ9" s="64"/>
      <c r="CNA9" s="64"/>
      <c r="CNB9" s="64"/>
      <c r="CNC9" s="64"/>
      <c r="CND9" s="64"/>
      <c r="CNE9" s="64"/>
      <c r="CNF9" s="64"/>
      <c r="CNG9" s="64"/>
      <c r="CNH9" s="64"/>
      <c r="CNI9" s="64"/>
      <c r="CNJ9" s="64"/>
      <c r="CNK9" s="64"/>
      <c r="CNL9" s="64"/>
      <c r="CNM9" s="64"/>
      <c r="CNN9" s="64"/>
      <c r="CNO9" s="64"/>
      <c r="CNP9" s="64"/>
      <c r="CNQ9" s="64"/>
      <c r="CNR9" s="64"/>
      <c r="CNS9" s="64"/>
      <c r="CNT9" s="64"/>
      <c r="CNU9" s="64"/>
      <c r="CNV9" s="64"/>
      <c r="CNW9" s="64"/>
      <c r="CNX9" s="64"/>
      <c r="CNY9" s="64"/>
      <c r="CNZ9" s="64"/>
      <c r="COA9" s="64"/>
      <c r="COB9" s="64"/>
      <c r="COC9" s="64"/>
      <c r="COD9" s="64"/>
      <c r="COE9" s="64"/>
      <c r="COF9" s="64"/>
      <c r="COG9" s="64"/>
      <c r="COH9" s="64"/>
      <c r="COI9" s="64"/>
      <c r="COJ9" s="64"/>
      <c r="COK9" s="64"/>
      <c r="COL9" s="64"/>
      <c r="COM9" s="64"/>
      <c r="CON9" s="64"/>
      <c r="COO9" s="64"/>
      <c r="COP9" s="64"/>
      <c r="COQ9" s="64"/>
      <c r="COR9" s="64"/>
      <c r="COS9" s="64"/>
      <c r="COT9" s="64"/>
      <c r="COU9" s="64"/>
      <c r="COV9" s="64"/>
      <c r="COW9" s="64"/>
      <c r="COX9" s="64"/>
      <c r="COY9" s="64"/>
      <c r="COZ9" s="64"/>
      <c r="CPA9" s="64"/>
      <c r="CPB9" s="64"/>
      <c r="CPC9" s="64"/>
      <c r="CPD9" s="64"/>
      <c r="CPE9" s="64"/>
      <c r="CPF9" s="64"/>
      <c r="CPG9" s="64"/>
      <c r="CPH9" s="64"/>
      <c r="CPI9" s="64"/>
      <c r="CPJ9" s="64"/>
      <c r="CPK9" s="64"/>
      <c r="CPL9" s="64"/>
      <c r="CPM9" s="64"/>
      <c r="CPN9" s="64"/>
      <c r="CPO9" s="64"/>
      <c r="CPP9" s="64"/>
      <c r="CPQ9" s="64"/>
      <c r="CPR9" s="64"/>
      <c r="CPS9" s="64"/>
      <c r="CPT9" s="64"/>
      <c r="CPU9" s="64"/>
      <c r="CPV9" s="64"/>
      <c r="CPW9" s="64"/>
      <c r="CPX9" s="64"/>
      <c r="CPY9" s="64"/>
      <c r="CPZ9" s="64"/>
      <c r="CQA9" s="64"/>
      <c r="CQB9" s="64"/>
      <c r="CQC9" s="64"/>
      <c r="CQD9" s="64"/>
      <c r="CQE9" s="64"/>
      <c r="CQF9" s="64"/>
      <c r="CQG9" s="64"/>
      <c r="CQH9" s="64"/>
      <c r="CQI9" s="64"/>
      <c r="CQJ9" s="64"/>
      <c r="CQK9" s="64"/>
      <c r="CQL9" s="64"/>
      <c r="CQM9" s="64"/>
      <c r="CQN9" s="64"/>
      <c r="CQO9" s="64"/>
      <c r="CQP9" s="64"/>
      <c r="CQQ9" s="64"/>
      <c r="CQR9" s="64"/>
      <c r="CQS9" s="64"/>
      <c r="CQT9" s="64"/>
      <c r="CQU9" s="64"/>
      <c r="CQV9" s="64"/>
      <c r="CQW9" s="64"/>
      <c r="CQX9" s="64"/>
      <c r="CQY9" s="64"/>
      <c r="CQZ9" s="64"/>
      <c r="CRA9" s="64"/>
      <c r="CRB9" s="64"/>
      <c r="CRC9" s="64"/>
      <c r="CRD9" s="64"/>
      <c r="CRE9" s="64"/>
      <c r="CRF9" s="64"/>
      <c r="CRG9" s="64"/>
      <c r="CRH9" s="64"/>
      <c r="CRI9" s="64"/>
      <c r="CRJ9" s="64"/>
      <c r="CRK9" s="64"/>
      <c r="CRL9" s="64"/>
      <c r="CRM9" s="64"/>
      <c r="CRN9" s="64"/>
      <c r="CRO9" s="64"/>
      <c r="CRP9" s="64"/>
      <c r="CRQ9" s="64"/>
      <c r="CRR9" s="64"/>
      <c r="CRS9" s="64"/>
      <c r="CRT9" s="64"/>
      <c r="CRU9" s="64"/>
      <c r="CRV9" s="64"/>
      <c r="CRW9" s="64"/>
      <c r="CRX9" s="64"/>
      <c r="CRY9" s="64"/>
      <c r="CRZ9" s="64"/>
      <c r="CSA9" s="64"/>
      <c r="CSB9" s="64"/>
      <c r="CSC9" s="64"/>
      <c r="CSD9" s="64"/>
      <c r="CSE9" s="64"/>
      <c r="CSF9" s="64"/>
      <c r="CSG9" s="64"/>
      <c r="CSH9" s="64"/>
      <c r="CSI9" s="64"/>
      <c r="CSJ9" s="64"/>
      <c r="CSK9" s="64"/>
      <c r="CSL9" s="64"/>
      <c r="CSM9" s="64"/>
      <c r="CSN9" s="64"/>
      <c r="CSO9" s="64"/>
      <c r="CSP9" s="64"/>
      <c r="CSQ9" s="64"/>
      <c r="CSR9" s="64"/>
      <c r="CSS9" s="64"/>
      <c r="CST9" s="64"/>
      <c r="CSU9" s="64"/>
      <c r="CSV9" s="64"/>
      <c r="CSW9" s="64"/>
      <c r="CSX9" s="64"/>
      <c r="CSY9" s="64"/>
      <c r="CSZ9" s="64"/>
      <c r="CTA9" s="64"/>
      <c r="CTB9" s="64"/>
      <c r="CTC9" s="64"/>
      <c r="CTD9" s="64"/>
      <c r="CTE9" s="64"/>
      <c r="CTF9" s="64"/>
      <c r="CTG9" s="64"/>
      <c r="CTH9" s="64"/>
      <c r="CTI9" s="64"/>
      <c r="CTJ9" s="64"/>
      <c r="CTK9" s="64"/>
      <c r="CTL9" s="64"/>
      <c r="CTM9" s="64"/>
      <c r="CTN9" s="64"/>
      <c r="CTO9" s="64"/>
      <c r="CTP9" s="64"/>
      <c r="CTQ9" s="64"/>
      <c r="CTR9" s="64"/>
      <c r="CTS9" s="64"/>
      <c r="CTT9" s="64"/>
      <c r="CTU9" s="64"/>
      <c r="CTV9" s="64"/>
      <c r="CTW9" s="64"/>
      <c r="CTX9" s="64"/>
      <c r="CTY9" s="64"/>
      <c r="CTZ9" s="64"/>
      <c r="CUA9" s="64"/>
      <c r="CUB9" s="64"/>
      <c r="CUC9" s="64"/>
      <c r="CUD9" s="64"/>
      <c r="CUE9" s="64"/>
      <c r="CUF9" s="64"/>
      <c r="CUG9" s="64"/>
      <c r="CUH9" s="64"/>
      <c r="CUI9" s="64"/>
      <c r="CUJ9" s="64"/>
      <c r="CUK9" s="64"/>
      <c r="CUL9" s="64"/>
      <c r="CUM9" s="64"/>
      <c r="CUN9" s="64"/>
      <c r="CUO9" s="64"/>
      <c r="CUP9" s="64"/>
      <c r="CUQ9" s="64"/>
      <c r="CUR9" s="64"/>
      <c r="CUS9" s="64"/>
      <c r="CUT9" s="64"/>
      <c r="CUU9" s="64"/>
      <c r="CUV9" s="64"/>
      <c r="CUW9" s="64"/>
      <c r="CUX9" s="64"/>
      <c r="CUY9" s="64"/>
      <c r="CUZ9" s="64"/>
      <c r="CVA9" s="64"/>
      <c r="CVB9" s="64"/>
      <c r="CVC9" s="64"/>
      <c r="CVD9" s="64"/>
      <c r="CVE9" s="64"/>
      <c r="CVF9" s="64"/>
      <c r="CVG9" s="64"/>
      <c r="CVH9" s="64"/>
      <c r="CVI9" s="64"/>
      <c r="CVJ9" s="64"/>
      <c r="CVK9" s="64"/>
      <c r="CVL9" s="64"/>
      <c r="CVM9" s="64"/>
      <c r="CVN9" s="64"/>
      <c r="CVO9" s="64"/>
      <c r="CVP9" s="64"/>
      <c r="CVQ9" s="64"/>
      <c r="CVR9" s="64"/>
      <c r="CVS9" s="64"/>
      <c r="CVT9" s="64"/>
      <c r="CVU9" s="64"/>
      <c r="CVV9" s="64"/>
      <c r="CVW9" s="64"/>
      <c r="CVX9" s="64"/>
      <c r="CVY9" s="64"/>
      <c r="CVZ9" s="64"/>
      <c r="CWA9" s="64"/>
      <c r="CWB9" s="64"/>
      <c r="CWC9" s="64"/>
      <c r="CWD9" s="64"/>
      <c r="CWE9" s="64"/>
      <c r="CWF9" s="64"/>
      <c r="CWG9" s="64"/>
      <c r="CWH9" s="64"/>
      <c r="CWI9" s="64"/>
      <c r="CWJ9" s="64"/>
      <c r="CWK9" s="64"/>
      <c r="CWL9" s="64"/>
      <c r="CWM9" s="64"/>
      <c r="CWN9" s="64"/>
      <c r="CWO9" s="64"/>
      <c r="CWP9" s="64"/>
      <c r="CWQ9" s="64"/>
      <c r="CWR9" s="64"/>
      <c r="CWS9" s="64"/>
      <c r="CWT9" s="64"/>
      <c r="CWU9" s="64"/>
      <c r="CWV9" s="64"/>
      <c r="CWW9" s="64"/>
      <c r="CWX9" s="64"/>
      <c r="CWY9" s="64"/>
      <c r="CWZ9" s="64"/>
      <c r="CXA9" s="64"/>
      <c r="CXB9" s="64"/>
      <c r="CXC9" s="64"/>
      <c r="CXD9" s="64"/>
      <c r="CXE9" s="64"/>
      <c r="CXF9" s="64"/>
      <c r="CXG9" s="64"/>
      <c r="CXH9" s="64"/>
      <c r="CXI9" s="64"/>
      <c r="CXJ9" s="64"/>
      <c r="CXK9" s="64"/>
      <c r="CXL9" s="64"/>
      <c r="CXM9" s="64"/>
      <c r="CXN9" s="64"/>
      <c r="CXO9" s="64"/>
      <c r="CXP9" s="64"/>
      <c r="CXQ9" s="64"/>
      <c r="CXR9" s="64"/>
      <c r="CXS9" s="64"/>
      <c r="CXT9" s="64"/>
      <c r="CXU9" s="64"/>
      <c r="CXV9" s="64"/>
      <c r="CXW9" s="64"/>
      <c r="CXX9" s="64"/>
      <c r="CXY9" s="64"/>
      <c r="CXZ9" s="64"/>
      <c r="CYA9" s="64"/>
      <c r="CYB9" s="64"/>
      <c r="CYC9" s="64"/>
      <c r="CYD9" s="64"/>
      <c r="CYE9" s="64"/>
      <c r="CYF9" s="64"/>
      <c r="CYG9" s="64"/>
      <c r="CYH9" s="64"/>
      <c r="CYI9" s="64"/>
      <c r="CYJ9" s="64"/>
      <c r="CYK9" s="64"/>
      <c r="CYL9" s="64"/>
      <c r="CYM9" s="64"/>
      <c r="CYN9" s="64"/>
      <c r="CYO9" s="64"/>
      <c r="CYP9" s="64"/>
      <c r="CYQ9" s="64"/>
      <c r="CYR9" s="64"/>
      <c r="CYS9" s="64"/>
      <c r="CYT9" s="64"/>
      <c r="CYU9" s="64"/>
      <c r="CYV9" s="64"/>
      <c r="CYW9" s="64"/>
      <c r="CYX9" s="64"/>
      <c r="CYY9" s="64"/>
      <c r="CYZ9" s="64"/>
      <c r="CZA9" s="64"/>
      <c r="CZB9" s="64"/>
      <c r="CZC9" s="64"/>
      <c r="CZD9" s="64"/>
      <c r="CZE9" s="64"/>
      <c r="CZF9" s="64"/>
      <c r="CZG9" s="64"/>
      <c r="CZH9" s="64"/>
      <c r="CZI9" s="64"/>
      <c r="CZJ9" s="64"/>
      <c r="CZK9" s="64"/>
      <c r="CZL9" s="64"/>
      <c r="CZM9" s="64"/>
      <c r="CZN9" s="64"/>
      <c r="CZO9" s="64"/>
      <c r="CZP9" s="64"/>
      <c r="CZQ9" s="64"/>
      <c r="CZR9" s="64"/>
      <c r="CZS9" s="64"/>
      <c r="CZT9" s="64"/>
      <c r="CZU9" s="64"/>
      <c r="CZV9" s="64"/>
      <c r="CZW9" s="64"/>
      <c r="CZX9" s="64"/>
      <c r="CZY9" s="64"/>
      <c r="CZZ9" s="64"/>
      <c r="DAA9" s="64"/>
      <c r="DAB9" s="64"/>
      <c r="DAC9" s="64"/>
      <c r="DAD9" s="64"/>
      <c r="DAE9" s="64"/>
      <c r="DAF9" s="64"/>
      <c r="DAG9" s="64"/>
      <c r="DAH9" s="64"/>
      <c r="DAI9" s="64"/>
      <c r="DAJ9" s="64"/>
      <c r="DAK9" s="64"/>
      <c r="DAL9" s="64"/>
      <c r="DAM9" s="64"/>
      <c r="DAN9" s="64"/>
      <c r="DAO9" s="64"/>
      <c r="DAP9" s="64"/>
      <c r="DAQ9" s="64"/>
      <c r="DAR9" s="64"/>
      <c r="DAS9" s="64"/>
      <c r="DAT9" s="64"/>
      <c r="DAU9" s="64"/>
      <c r="DAV9" s="64"/>
      <c r="DAW9" s="64"/>
      <c r="DAX9" s="64"/>
      <c r="DAY9" s="64"/>
      <c r="DAZ9" s="64"/>
      <c r="DBA9" s="64"/>
      <c r="DBB9" s="64"/>
      <c r="DBC9" s="64"/>
      <c r="DBD9" s="64"/>
      <c r="DBE9" s="64"/>
      <c r="DBF9" s="64"/>
      <c r="DBG9" s="64"/>
      <c r="DBH9" s="64"/>
      <c r="DBI9" s="64"/>
      <c r="DBJ9" s="64"/>
      <c r="DBK9" s="64"/>
      <c r="DBL9" s="64"/>
      <c r="DBM9" s="64"/>
      <c r="DBN9" s="64"/>
      <c r="DBO9" s="64"/>
      <c r="DBP9" s="64"/>
      <c r="DBQ9" s="64"/>
      <c r="DBR9" s="64"/>
      <c r="DBS9" s="64"/>
      <c r="DBT9" s="64"/>
      <c r="DBU9" s="64"/>
      <c r="DBV9" s="64"/>
      <c r="DBW9" s="64"/>
      <c r="DBX9" s="64"/>
      <c r="DBY9" s="64"/>
      <c r="DBZ9" s="64"/>
      <c r="DCA9" s="64"/>
      <c r="DCB9" s="64"/>
      <c r="DCC9" s="64"/>
      <c r="DCD9" s="64"/>
      <c r="DCE9" s="64"/>
      <c r="DCF9" s="64"/>
      <c r="DCG9" s="64"/>
      <c r="DCH9" s="64"/>
      <c r="DCI9" s="64"/>
      <c r="DCJ9" s="64"/>
      <c r="DCK9" s="64"/>
      <c r="DCL9" s="64"/>
      <c r="DCM9" s="64"/>
      <c r="DCN9" s="64"/>
      <c r="DCO9" s="64"/>
      <c r="DCP9" s="64"/>
      <c r="DCQ9" s="64"/>
      <c r="DCR9" s="64"/>
      <c r="DCS9" s="64"/>
      <c r="DCT9" s="64"/>
      <c r="DCU9" s="64"/>
    </row>
    <row r="10" spans="1:2803" s="120" customFormat="1" ht="20.100000000000001" customHeight="1" x14ac:dyDescent="0.2">
      <c r="A10" s="125">
        <f t="shared" si="5"/>
        <v>4</v>
      </c>
      <c r="B10" s="6"/>
      <c r="C10" s="6"/>
      <c r="D10" s="5" t="s">
        <v>14</v>
      </c>
      <c r="E10" s="176">
        <v>1</v>
      </c>
      <c r="F10" s="177">
        <v>0</v>
      </c>
      <c r="G10" s="176">
        <f t="shared" si="0"/>
        <v>1</v>
      </c>
      <c r="H10" s="6" t="s">
        <v>11</v>
      </c>
      <c r="I10" s="3">
        <v>0</v>
      </c>
      <c r="J10" s="3">
        <f t="shared" si="1"/>
        <v>0</v>
      </c>
      <c r="K10" s="134">
        <v>0</v>
      </c>
      <c r="L10" s="134">
        <f t="shared" si="2"/>
        <v>0</v>
      </c>
      <c r="M10" s="134">
        <v>0</v>
      </c>
      <c r="N10" s="137">
        <f t="shared" si="3"/>
        <v>0</v>
      </c>
      <c r="O10" s="178">
        <f t="shared" si="4"/>
        <v>0</v>
      </c>
      <c r="P10" s="129"/>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c r="EG10" s="64"/>
      <c r="EH10" s="64"/>
      <c r="EI10" s="64"/>
      <c r="EJ10" s="64"/>
      <c r="EK10" s="64"/>
      <c r="EL10" s="64"/>
      <c r="EM10" s="64"/>
      <c r="EN10" s="64"/>
      <c r="EO10" s="64"/>
      <c r="EP10" s="64"/>
      <c r="EQ10" s="64"/>
      <c r="ER10" s="64"/>
      <c r="ES10" s="64"/>
      <c r="ET10" s="64"/>
      <c r="EU10" s="64"/>
      <c r="EV10" s="64"/>
      <c r="EW10" s="64"/>
      <c r="EX10" s="64"/>
      <c r="EY10" s="64"/>
      <c r="EZ10" s="64"/>
      <c r="FA10" s="64"/>
      <c r="FB10" s="64"/>
      <c r="FC10" s="64"/>
      <c r="FD10" s="64"/>
      <c r="FE10" s="64"/>
      <c r="FF10" s="64"/>
      <c r="FG10" s="64"/>
      <c r="FH10" s="64"/>
      <c r="FI10" s="64"/>
      <c r="FJ10" s="64"/>
      <c r="FK10" s="64"/>
      <c r="FL10" s="64"/>
      <c r="FM10" s="64"/>
      <c r="FN10" s="64"/>
      <c r="FO10" s="64"/>
      <c r="FP10" s="64"/>
      <c r="FQ10" s="64"/>
      <c r="FR10" s="64"/>
      <c r="FS10" s="64"/>
      <c r="FT10" s="64"/>
      <c r="FU10" s="64"/>
      <c r="FV10" s="64"/>
      <c r="FW10" s="64"/>
      <c r="FX10" s="64"/>
      <c r="FY10" s="64"/>
      <c r="FZ10" s="64"/>
      <c r="GA10" s="64"/>
      <c r="GB10" s="64"/>
      <c r="GC10" s="64"/>
      <c r="GD10" s="64"/>
      <c r="GE10" s="64"/>
      <c r="GF10" s="64"/>
      <c r="GG10" s="64"/>
      <c r="GH10" s="64"/>
      <c r="GI10" s="64"/>
      <c r="GJ10" s="64"/>
      <c r="GK10" s="64"/>
      <c r="GL10" s="64"/>
      <c r="GM10" s="64"/>
      <c r="GN10" s="64"/>
      <c r="GO10" s="64"/>
      <c r="GP10" s="64"/>
      <c r="GQ10" s="64"/>
      <c r="GR10" s="64"/>
      <c r="GS10" s="64"/>
      <c r="GT10" s="64"/>
      <c r="GU10" s="64"/>
      <c r="GV10" s="64"/>
      <c r="GW10" s="64"/>
      <c r="GX10" s="64"/>
      <c r="GY10" s="64"/>
      <c r="GZ10" s="64"/>
      <c r="HA10" s="64"/>
      <c r="HB10" s="64"/>
      <c r="HC10" s="64"/>
      <c r="HD10" s="64"/>
      <c r="HE10" s="64"/>
      <c r="HF10" s="64"/>
      <c r="HG10" s="64"/>
      <c r="HH10" s="64"/>
      <c r="HI10" s="64"/>
      <c r="HJ10" s="64"/>
      <c r="HK10" s="64"/>
      <c r="HL10" s="64"/>
      <c r="HM10" s="64"/>
      <c r="HN10" s="64"/>
      <c r="HO10" s="64"/>
      <c r="HP10" s="64"/>
      <c r="HQ10" s="64"/>
      <c r="HR10" s="64"/>
      <c r="HS10" s="64"/>
      <c r="HT10" s="64"/>
      <c r="HU10" s="64"/>
      <c r="HV10" s="64"/>
      <c r="HW10" s="64"/>
      <c r="HX10" s="64"/>
      <c r="HY10" s="64"/>
      <c r="HZ10" s="64"/>
      <c r="IA10" s="64"/>
      <c r="IB10" s="64"/>
      <c r="IC10" s="64"/>
      <c r="ID10" s="64"/>
      <c r="IE10" s="64"/>
      <c r="IF10" s="64"/>
      <c r="IG10" s="64"/>
      <c r="IH10" s="64"/>
      <c r="II10" s="64"/>
      <c r="IJ10" s="64"/>
      <c r="IK10" s="64"/>
      <c r="IL10" s="64"/>
      <c r="IM10" s="64"/>
      <c r="IN10" s="64"/>
      <c r="IO10" s="64"/>
      <c r="IP10" s="64"/>
      <c r="IQ10" s="64"/>
      <c r="IR10" s="64"/>
      <c r="IS10" s="64"/>
      <c r="IT10" s="64"/>
      <c r="IU10" s="64"/>
      <c r="IV10" s="64"/>
      <c r="IW10" s="64"/>
      <c r="IX10" s="64"/>
      <c r="IY10" s="64"/>
      <c r="IZ10" s="64"/>
      <c r="JA10" s="64"/>
      <c r="JB10" s="64"/>
      <c r="JC10" s="64"/>
      <c r="JD10" s="64"/>
      <c r="JE10" s="64"/>
      <c r="JF10" s="64"/>
      <c r="JG10" s="64"/>
      <c r="JH10" s="64"/>
      <c r="JI10" s="64"/>
      <c r="JJ10" s="64"/>
      <c r="JK10" s="64"/>
      <c r="JL10" s="64"/>
      <c r="JM10" s="64"/>
      <c r="JN10" s="64"/>
      <c r="JO10" s="64"/>
      <c r="JP10" s="64"/>
      <c r="JQ10" s="64"/>
      <c r="JR10" s="64"/>
      <c r="JS10" s="64"/>
      <c r="JT10" s="64"/>
      <c r="JU10" s="64"/>
      <c r="JV10" s="64"/>
      <c r="JW10" s="64"/>
      <c r="JX10" s="64"/>
      <c r="JY10" s="64"/>
      <c r="JZ10" s="64"/>
      <c r="KA10" s="64"/>
      <c r="KB10" s="64"/>
      <c r="KC10" s="64"/>
      <c r="KD10" s="64"/>
      <c r="KE10" s="64"/>
      <c r="KF10" s="64"/>
      <c r="KG10" s="64"/>
      <c r="KH10" s="64"/>
      <c r="KI10" s="64"/>
      <c r="KJ10" s="64"/>
      <c r="KK10" s="64"/>
      <c r="KL10" s="64"/>
      <c r="KM10" s="64"/>
      <c r="KN10" s="64"/>
      <c r="KO10" s="64"/>
      <c r="KP10" s="64"/>
      <c r="KQ10" s="64"/>
      <c r="KR10" s="64"/>
      <c r="KS10" s="64"/>
      <c r="KT10" s="64"/>
      <c r="KU10" s="64"/>
      <c r="KV10" s="64"/>
      <c r="KW10" s="64"/>
      <c r="KX10" s="64"/>
      <c r="KY10" s="64"/>
      <c r="KZ10" s="64"/>
      <c r="LA10" s="64"/>
      <c r="LB10" s="64"/>
      <c r="LC10" s="64"/>
      <c r="LD10" s="64"/>
      <c r="LE10" s="64"/>
      <c r="LF10" s="64"/>
      <c r="LG10" s="64"/>
      <c r="LH10" s="64"/>
      <c r="LI10" s="64"/>
      <c r="LJ10" s="64"/>
      <c r="LK10" s="64"/>
      <c r="LL10" s="64"/>
      <c r="LM10" s="64"/>
      <c r="LN10" s="64"/>
      <c r="LO10" s="64"/>
      <c r="LP10" s="64"/>
      <c r="LQ10" s="64"/>
      <c r="LR10" s="64"/>
      <c r="LS10" s="64"/>
      <c r="LT10" s="64"/>
      <c r="LU10" s="64"/>
      <c r="LV10" s="64"/>
      <c r="LW10" s="64"/>
      <c r="LX10" s="64"/>
      <c r="LY10" s="64"/>
      <c r="LZ10" s="64"/>
      <c r="MA10" s="64"/>
      <c r="MB10" s="64"/>
      <c r="MC10" s="64"/>
      <c r="MD10" s="64"/>
      <c r="ME10" s="64"/>
      <c r="MF10" s="64"/>
      <c r="MG10" s="64"/>
      <c r="MH10" s="64"/>
      <c r="MI10" s="64"/>
      <c r="MJ10" s="64"/>
      <c r="MK10" s="64"/>
      <c r="ML10" s="64"/>
      <c r="MM10" s="64"/>
      <c r="MN10" s="64"/>
      <c r="MO10" s="64"/>
      <c r="MP10" s="64"/>
      <c r="MQ10" s="64"/>
      <c r="MR10" s="64"/>
      <c r="MS10" s="64"/>
      <c r="MT10" s="64"/>
      <c r="MU10" s="64"/>
      <c r="MV10" s="64"/>
      <c r="MW10" s="64"/>
      <c r="MX10" s="64"/>
      <c r="MY10" s="64"/>
      <c r="MZ10" s="64"/>
      <c r="NA10" s="64"/>
      <c r="NB10" s="64"/>
      <c r="NC10" s="64"/>
      <c r="ND10" s="64"/>
      <c r="NE10" s="64"/>
      <c r="NF10" s="64"/>
      <c r="NG10" s="64"/>
      <c r="NH10" s="64"/>
      <c r="NI10" s="64"/>
      <c r="NJ10" s="64"/>
      <c r="NK10" s="64"/>
      <c r="NL10" s="64"/>
      <c r="NM10" s="64"/>
      <c r="NN10" s="64"/>
      <c r="NO10" s="64"/>
      <c r="NP10" s="64"/>
      <c r="NQ10" s="64"/>
      <c r="NR10" s="64"/>
      <c r="NS10" s="64"/>
      <c r="NT10" s="64"/>
      <c r="NU10" s="64"/>
      <c r="NV10" s="64"/>
      <c r="NW10" s="64"/>
      <c r="NX10" s="64"/>
      <c r="NY10" s="64"/>
      <c r="NZ10" s="64"/>
      <c r="OA10" s="64"/>
      <c r="OB10" s="64"/>
      <c r="OC10" s="64"/>
      <c r="OD10" s="64"/>
      <c r="OE10" s="64"/>
      <c r="OF10" s="64"/>
      <c r="OG10" s="64"/>
      <c r="OH10" s="64"/>
      <c r="OI10" s="64"/>
      <c r="OJ10" s="64"/>
      <c r="OK10" s="64"/>
      <c r="OL10" s="64"/>
      <c r="OM10" s="64"/>
      <c r="ON10" s="64"/>
      <c r="OO10" s="64"/>
      <c r="OP10" s="64"/>
      <c r="OQ10" s="64"/>
      <c r="OR10" s="64"/>
      <c r="OS10" s="64"/>
      <c r="OT10" s="64"/>
      <c r="OU10" s="64"/>
      <c r="OV10" s="64"/>
      <c r="OW10" s="64"/>
      <c r="OX10" s="64"/>
      <c r="OY10" s="64"/>
      <c r="OZ10" s="64"/>
      <c r="PA10" s="64"/>
      <c r="PB10" s="64"/>
      <c r="PC10" s="64"/>
      <c r="PD10" s="64"/>
      <c r="PE10" s="64"/>
      <c r="PF10" s="64"/>
      <c r="PG10" s="64"/>
      <c r="PH10" s="64"/>
      <c r="PI10" s="64"/>
      <c r="PJ10" s="64"/>
      <c r="PK10" s="64"/>
      <c r="PL10" s="64"/>
      <c r="PM10" s="64"/>
      <c r="PN10" s="64"/>
      <c r="PO10" s="64"/>
      <c r="PP10" s="64"/>
      <c r="PQ10" s="64"/>
      <c r="PR10" s="64"/>
      <c r="PS10" s="64"/>
      <c r="PT10" s="64"/>
      <c r="PU10" s="64"/>
      <c r="PV10" s="64"/>
      <c r="PW10" s="64"/>
      <c r="PX10" s="64"/>
      <c r="PY10" s="64"/>
      <c r="PZ10" s="64"/>
      <c r="QA10" s="64"/>
      <c r="QB10" s="64"/>
      <c r="QC10" s="64"/>
      <c r="QD10" s="64"/>
      <c r="QE10" s="64"/>
      <c r="QF10" s="64"/>
      <c r="QG10" s="64"/>
      <c r="QH10" s="64"/>
      <c r="QI10" s="64"/>
      <c r="QJ10" s="64"/>
      <c r="QK10" s="64"/>
      <c r="QL10" s="64"/>
      <c r="QM10" s="64"/>
      <c r="QN10" s="64"/>
      <c r="QO10" s="64"/>
      <c r="QP10" s="64"/>
      <c r="QQ10" s="64"/>
      <c r="QR10" s="64"/>
      <c r="QS10" s="64"/>
      <c r="QT10" s="64"/>
      <c r="QU10" s="64"/>
      <c r="QV10" s="64"/>
      <c r="QW10" s="64"/>
      <c r="QX10" s="64"/>
      <c r="QY10" s="64"/>
      <c r="QZ10" s="64"/>
      <c r="RA10" s="64"/>
      <c r="RB10" s="64"/>
      <c r="RC10" s="64"/>
      <c r="RD10" s="64"/>
      <c r="RE10" s="64"/>
      <c r="RF10" s="64"/>
      <c r="RG10" s="64"/>
      <c r="RH10" s="64"/>
      <c r="RI10" s="64"/>
      <c r="RJ10" s="64"/>
      <c r="RK10" s="64"/>
      <c r="RL10" s="64"/>
      <c r="RM10" s="64"/>
      <c r="RN10" s="64"/>
      <c r="RO10" s="64"/>
      <c r="RP10" s="64"/>
      <c r="RQ10" s="64"/>
      <c r="RR10" s="64"/>
      <c r="RS10" s="64"/>
      <c r="RT10" s="64"/>
      <c r="RU10" s="64"/>
      <c r="RV10" s="64"/>
      <c r="RW10" s="64"/>
      <c r="RX10" s="64"/>
      <c r="RY10" s="64"/>
      <c r="RZ10" s="64"/>
      <c r="SA10" s="64"/>
      <c r="SB10" s="64"/>
      <c r="SC10" s="64"/>
      <c r="SD10" s="64"/>
      <c r="SE10" s="64"/>
      <c r="SF10" s="64"/>
      <c r="SG10" s="64"/>
      <c r="SH10" s="64"/>
      <c r="SI10" s="64"/>
      <c r="SJ10" s="64"/>
      <c r="SK10" s="64"/>
      <c r="SL10" s="64"/>
      <c r="SM10" s="64"/>
      <c r="SN10" s="64"/>
      <c r="SO10" s="64"/>
      <c r="SP10" s="64"/>
      <c r="SQ10" s="64"/>
      <c r="SR10" s="64"/>
      <c r="SS10" s="64"/>
      <c r="ST10" s="64"/>
      <c r="SU10" s="64"/>
      <c r="SV10" s="64"/>
      <c r="SW10" s="64"/>
      <c r="SX10" s="64"/>
      <c r="SY10" s="64"/>
      <c r="SZ10" s="64"/>
      <c r="TA10" s="64"/>
      <c r="TB10" s="64"/>
      <c r="TC10" s="64"/>
      <c r="TD10" s="64"/>
      <c r="TE10" s="64"/>
      <c r="TF10" s="64"/>
      <c r="TG10" s="64"/>
      <c r="TH10" s="64"/>
      <c r="TI10" s="64"/>
      <c r="TJ10" s="64"/>
      <c r="TK10" s="64"/>
      <c r="TL10" s="64"/>
      <c r="TM10" s="64"/>
      <c r="TN10" s="64"/>
      <c r="TO10" s="64"/>
      <c r="TP10" s="64"/>
      <c r="TQ10" s="64"/>
      <c r="TR10" s="64"/>
      <c r="TS10" s="64"/>
      <c r="TT10" s="64"/>
      <c r="TU10" s="64"/>
      <c r="TV10" s="64"/>
      <c r="TW10" s="64"/>
      <c r="TX10" s="64"/>
      <c r="TY10" s="64"/>
      <c r="TZ10" s="64"/>
      <c r="UA10" s="64"/>
      <c r="UB10" s="64"/>
      <c r="UC10" s="64"/>
      <c r="UD10" s="64"/>
      <c r="UE10" s="64"/>
      <c r="UF10" s="64"/>
      <c r="UG10" s="64"/>
      <c r="UH10" s="64"/>
      <c r="UI10" s="64"/>
      <c r="UJ10" s="64"/>
      <c r="UK10" s="64"/>
      <c r="UL10" s="64"/>
      <c r="UM10" s="64"/>
      <c r="UN10" s="64"/>
      <c r="UO10" s="64"/>
      <c r="UP10" s="64"/>
      <c r="UQ10" s="64"/>
      <c r="UR10" s="64"/>
      <c r="US10" s="64"/>
      <c r="UT10" s="64"/>
      <c r="UU10" s="64"/>
      <c r="UV10" s="64"/>
      <c r="UW10" s="64"/>
      <c r="UX10" s="64"/>
      <c r="UY10" s="64"/>
      <c r="UZ10" s="64"/>
      <c r="VA10" s="64"/>
      <c r="VB10" s="64"/>
      <c r="VC10" s="64"/>
      <c r="VD10" s="64"/>
      <c r="VE10" s="64"/>
      <c r="VF10" s="64"/>
      <c r="VG10" s="64"/>
      <c r="VH10" s="64"/>
      <c r="VI10" s="64"/>
      <c r="VJ10" s="64"/>
      <c r="VK10" s="64"/>
      <c r="VL10" s="64"/>
      <c r="VM10" s="64"/>
      <c r="VN10" s="64"/>
      <c r="VO10" s="64"/>
      <c r="VP10" s="64"/>
      <c r="VQ10" s="64"/>
      <c r="VR10" s="64"/>
      <c r="VS10" s="64"/>
      <c r="VT10" s="64"/>
      <c r="VU10" s="64"/>
      <c r="VV10" s="64"/>
      <c r="VW10" s="64"/>
      <c r="VX10" s="64"/>
      <c r="VY10" s="64"/>
      <c r="VZ10" s="64"/>
      <c r="WA10" s="64"/>
      <c r="WB10" s="64"/>
      <c r="WC10" s="64"/>
      <c r="WD10" s="64"/>
      <c r="WE10" s="64"/>
      <c r="WF10" s="64"/>
      <c r="WG10" s="64"/>
      <c r="WH10" s="64"/>
      <c r="WI10" s="64"/>
      <c r="WJ10" s="64"/>
      <c r="WK10" s="64"/>
      <c r="WL10" s="64"/>
      <c r="WM10" s="64"/>
      <c r="WN10" s="64"/>
      <c r="WO10" s="64"/>
      <c r="WP10" s="64"/>
      <c r="WQ10" s="64"/>
      <c r="WR10" s="64"/>
      <c r="WS10" s="64"/>
      <c r="WT10" s="64"/>
      <c r="WU10" s="64"/>
      <c r="WV10" s="64"/>
      <c r="WW10" s="64"/>
      <c r="WX10" s="64"/>
      <c r="WY10" s="64"/>
      <c r="WZ10" s="64"/>
      <c r="XA10" s="64"/>
      <c r="XB10" s="64"/>
      <c r="XC10" s="64"/>
      <c r="XD10" s="64"/>
      <c r="XE10" s="64"/>
      <c r="XF10" s="64"/>
      <c r="XG10" s="64"/>
      <c r="XH10" s="64"/>
      <c r="XI10" s="64"/>
      <c r="XJ10" s="64"/>
      <c r="XK10" s="64"/>
      <c r="XL10" s="64"/>
      <c r="XM10" s="64"/>
      <c r="XN10" s="64"/>
      <c r="XO10" s="64"/>
      <c r="XP10" s="64"/>
      <c r="XQ10" s="64"/>
      <c r="XR10" s="64"/>
      <c r="XS10" s="64"/>
      <c r="XT10" s="64"/>
      <c r="XU10" s="64"/>
      <c r="XV10" s="64"/>
      <c r="XW10" s="64"/>
      <c r="XX10" s="64"/>
      <c r="XY10" s="64"/>
      <c r="XZ10" s="64"/>
      <c r="YA10" s="64"/>
      <c r="YB10" s="64"/>
      <c r="YC10" s="64"/>
      <c r="YD10" s="64"/>
      <c r="YE10" s="64"/>
      <c r="YF10" s="64"/>
      <c r="YG10" s="64"/>
      <c r="YH10" s="64"/>
      <c r="YI10" s="64"/>
      <c r="YJ10" s="64"/>
      <c r="YK10" s="64"/>
      <c r="YL10" s="64"/>
      <c r="YM10" s="64"/>
      <c r="YN10" s="64"/>
      <c r="YO10" s="64"/>
      <c r="YP10" s="64"/>
      <c r="YQ10" s="64"/>
      <c r="YR10" s="64"/>
      <c r="YS10" s="64"/>
      <c r="YT10" s="64"/>
      <c r="YU10" s="64"/>
      <c r="YV10" s="64"/>
      <c r="YW10" s="64"/>
      <c r="YX10" s="64"/>
      <c r="YY10" s="64"/>
      <c r="YZ10" s="64"/>
      <c r="ZA10" s="64"/>
      <c r="ZB10" s="64"/>
      <c r="ZC10" s="64"/>
      <c r="ZD10" s="64"/>
      <c r="ZE10" s="64"/>
      <c r="ZF10" s="64"/>
      <c r="ZG10" s="64"/>
      <c r="ZH10" s="64"/>
      <c r="ZI10" s="64"/>
      <c r="ZJ10" s="64"/>
      <c r="ZK10" s="64"/>
      <c r="ZL10" s="64"/>
      <c r="ZM10" s="64"/>
      <c r="ZN10" s="64"/>
      <c r="ZO10" s="64"/>
      <c r="ZP10" s="64"/>
      <c r="ZQ10" s="64"/>
      <c r="ZR10" s="64"/>
      <c r="ZS10" s="64"/>
      <c r="ZT10" s="64"/>
      <c r="ZU10" s="64"/>
      <c r="ZV10" s="64"/>
      <c r="ZW10" s="64"/>
      <c r="ZX10" s="64"/>
      <c r="ZY10" s="64"/>
      <c r="ZZ10" s="64"/>
      <c r="AAA10" s="64"/>
      <c r="AAB10" s="64"/>
      <c r="AAC10" s="64"/>
      <c r="AAD10" s="64"/>
      <c r="AAE10" s="64"/>
      <c r="AAF10" s="64"/>
      <c r="AAG10" s="64"/>
      <c r="AAH10" s="64"/>
      <c r="AAI10" s="64"/>
      <c r="AAJ10" s="64"/>
      <c r="AAK10" s="64"/>
      <c r="AAL10" s="64"/>
      <c r="AAM10" s="64"/>
      <c r="AAN10" s="64"/>
      <c r="AAO10" s="64"/>
      <c r="AAP10" s="64"/>
      <c r="AAQ10" s="64"/>
      <c r="AAR10" s="64"/>
      <c r="AAS10" s="64"/>
      <c r="AAT10" s="64"/>
      <c r="AAU10" s="64"/>
      <c r="AAV10" s="64"/>
      <c r="AAW10" s="64"/>
      <c r="AAX10" s="64"/>
      <c r="AAY10" s="64"/>
      <c r="AAZ10" s="64"/>
      <c r="ABA10" s="64"/>
      <c r="ABB10" s="64"/>
      <c r="ABC10" s="64"/>
      <c r="ABD10" s="64"/>
      <c r="ABE10" s="64"/>
      <c r="ABF10" s="64"/>
      <c r="ABG10" s="64"/>
      <c r="ABH10" s="64"/>
      <c r="ABI10" s="64"/>
      <c r="ABJ10" s="64"/>
      <c r="ABK10" s="64"/>
      <c r="ABL10" s="64"/>
      <c r="ABM10" s="64"/>
      <c r="ABN10" s="64"/>
      <c r="ABO10" s="64"/>
      <c r="ABP10" s="64"/>
      <c r="ABQ10" s="64"/>
      <c r="ABR10" s="64"/>
      <c r="ABS10" s="64"/>
      <c r="ABT10" s="64"/>
      <c r="ABU10" s="64"/>
      <c r="ABV10" s="64"/>
      <c r="ABW10" s="64"/>
      <c r="ABX10" s="64"/>
      <c r="ABY10" s="64"/>
      <c r="ABZ10" s="64"/>
      <c r="ACA10" s="64"/>
      <c r="ACB10" s="64"/>
      <c r="ACC10" s="64"/>
      <c r="ACD10" s="64"/>
      <c r="ACE10" s="64"/>
      <c r="ACF10" s="64"/>
      <c r="ACG10" s="64"/>
      <c r="ACH10" s="64"/>
      <c r="ACI10" s="64"/>
      <c r="ACJ10" s="64"/>
      <c r="ACK10" s="64"/>
      <c r="ACL10" s="64"/>
      <c r="ACM10" s="64"/>
      <c r="ACN10" s="64"/>
      <c r="ACO10" s="64"/>
      <c r="ACP10" s="64"/>
      <c r="ACQ10" s="64"/>
      <c r="ACR10" s="64"/>
      <c r="ACS10" s="64"/>
      <c r="ACT10" s="64"/>
      <c r="ACU10" s="64"/>
      <c r="ACV10" s="64"/>
      <c r="ACW10" s="64"/>
      <c r="ACX10" s="64"/>
      <c r="ACY10" s="64"/>
      <c r="ACZ10" s="64"/>
      <c r="ADA10" s="64"/>
      <c r="ADB10" s="64"/>
      <c r="ADC10" s="64"/>
      <c r="ADD10" s="64"/>
      <c r="ADE10" s="64"/>
      <c r="ADF10" s="64"/>
      <c r="ADG10" s="64"/>
      <c r="ADH10" s="64"/>
      <c r="ADI10" s="64"/>
      <c r="ADJ10" s="64"/>
      <c r="ADK10" s="64"/>
      <c r="ADL10" s="64"/>
      <c r="ADM10" s="64"/>
      <c r="ADN10" s="64"/>
      <c r="ADO10" s="64"/>
      <c r="ADP10" s="64"/>
      <c r="ADQ10" s="64"/>
      <c r="ADR10" s="64"/>
      <c r="ADS10" s="64"/>
      <c r="ADT10" s="64"/>
      <c r="ADU10" s="64"/>
      <c r="ADV10" s="64"/>
      <c r="ADW10" s="64"/>
      <c r="ADX10" s="64"/>
      <c r="ADY10" s="64"/>
      <c r="ADZ10" s="64"/>
      <c r="AEA10" s="64"/>
      <c r="AEB10" s="64"/>
      <c r="AEC10" s="64"/>
      <c r="AED10" s="64"/>
      <c r="AEE10" s="64"/>
      <c r="AEF10" s="64"/>
      <c r="AEG10" s="64"/>
      <c r="AEH10" s="64"/>
      <c r="AEI10" s="64"/>
      <c r="AEJ10" s="64"/>
      <c r="AEK10" s="64"/>
      <c r="AEL10" s="64"/>
      <c r="AEM10" s="64"/>
      <c r="AEN10" s="64"/>
      <c r="AEO10" s="64"/>
      <c r="AEP10" s="64"/>
      <c r="AEQ10" s="64"/>
      <c r="AER10" s="64"/>
      <c r="AES10" s="64"/>
      <c r="AET10" s="64"/>
      <c r="AEU10" s="64"/>
      <c r="AEV10" s="64"/>
      <c r="AEW10" s="64"/>
      <c r="AEX10" s="64"/>
      <c r="AEY10" s="64"/>
      <c r="AEZ10" s="64"/>
      <c r="AFA10" s="64"/>
      <c r="AFB10" s="64"/>
      <c r="AFC10" s="64"/>
      <c r="AFD10" s="64"/>
      <c r="AFE10" s="64"/>
      <c r="AFF10" s="64"/>
      <c r="AFG10" s="64"/>
      <c r="AFH10" s="64"/>
      <c r="AFI10" s="64"/>
      <c r="AFJ10" s="64"/>
      <c r="AFK10" s="64"/>
      <c r="AFL10" s="64"/>
      <c r="AFM10" s="64"/>
      <c r="AFN10" s="64"/>
      <c r="AFO10" s="64"/>
      <c r="AFP10" s="64"/>
      <c r="AFQ10" s="64"/>
      <c r="AFR10" s="64"/>
      <c r="AFS10" s="64"/>
      <c r="AFT10" s="64"/>
      <c r="AFU10" s="64"/>
      <c r="AFV10" s="64"/>
      <c r="AFW10" s="64"/>
      <c r="AFX10" s="64"/>
      <c r="AFY10" s="64"/>
      <c r="AFZ10" s="64"/>
      <c r="AGA10" s="64"/>
      <c r="AGB10" s="64"/>
      <c r="AGC10" s="64"/>
      <c r="AGD10" s="64"/>
      <c r="AGE10" s="64"/>
      <c r="AGF10" s="64"/>
      <c r="AGG10" s="64"/>
      <c r="AGH10" s="64"/>
      <c r="AGI10" s="64"/>
      <c r="AGJ10" s="64"/>
      <c r="AGK10" s="64"/>
      <c r="AGL10" s="64"/>
      <c r="AGM10" s="64"/>
      <c r="AGN10" s="64"/>
      <c r="AGO10" s="64"/>
      <c r="AGP10" s="64"/>
      <c r="AGQ10" s="64"/>
      <c r="AGR10" s="64"/>
      <c r="AGS10" s="64"/>
      <c r="AGT10" s="64"/>
      <c r="AGU10" s="64"/>
      <c r="AGV10" s="64"/>
      <c r="AGW10" s="64"/>
      <c r="AGX10" s="64"/>
      <c r="AGY10" s="64"/>
      <c r="AGZ10" s="64"/>
      <c r="AHA10" s="64"/>
      <c r="AHB10" s="64"/>
      <c r="AHC10" s="64"/>
      <c r="AHD10" s="64"/>
      <c r="AHE10" s="64"/>
      <c r="AHF10" s="64"/>
      <c r="AHG10" s="64"/>
      <c r="AHH10" s="64"/>
      <c r="AHI10" s="64"/>
      <c r="AHJ10" s="64"/>
      <c r="AHK10" s="64"/>
      <c r="AHL10" s="64"/>
      <c r="AHM10" s="64"/>
      <c r="AHN10" s="64"/>
      <c r="AHO10" s="64"/>
      <c r="AHP10" s="64"/>
      <c r="AHQ10" s="64"/>
      <c r="AHR10" s="64"/>
      <c r="AHS10" s="64"/>
      <c r="AHT10" s="64"/>
      <c r="AHU10" s="64"/>
      <c r="AHV10" s="64"/>
      <c r="AHW10" s="64"/>
      <c r="AHX10" s="64"/>
      <c r="AHY10" s="64"/>
      <c r="AHZ10" s="64"/>
      <c r="AIA10" s="64"/>
      <c r="AIB10" s="64"/>
      <c r="AIC10" s="64"/>
      <c r="AID10" s="64"/>
      <c r="AIE10" s="64"/>
      <c r="AIF10" s="64"/>
      <c r="AIG10" s="64"/>
      <c r="AIH10" s="64"/>
      <c r="AII10" s="64"/>
      <c r="AIJ10" s="64"/>
      <c r="AIK10" s="64"/>
      <c r="AIL10" s="64"/>
      <c r="AIM10" s="64"/>
      <c r="AIN10" s="64"/>
      <c r="AIO10" s="64"/>
      <c r="AIP10" s="64"/>
      <c r="AIQ10" s="64"/>
      <c r="AIR10" s="64"/>
      <c r="AIS10" s="64"/>
      <c r="AIT10" s="64"/>
      <c r="AIU10" s="64"/>
      <c r="AIV10" s="64"/>
      <c r="AIW10" s="64"/>
      <c r="AIX10" s="64"/>
      <c r="AIY10" s="64"/>
      <c r="AIZ10" s="64"/>
      <c r="AJA10" s="64"/>
      <c r="AJB10" s="64"/>
      <c r="AJC10" s="64"/>
      <c r="AJD10" s="64"/>
      <c r="AJE10" s="64"/>
      <c r="AJF10" s="64"/>
      <c r="AJG10" s="64"/>
      <c r="AJH10" s="64"/>
      <c r="AJI10" s="64"/>
      <c r="AJJ10" s="64"/>
      <c r="AJK10" s="64"/>
      <c r="AJL10" s="64"/>
      <c r="AJM10" s="64"/>
      <c r="AJN10" s="64"/>
      <c r="AJO10" s="64"/>
      <c r="AJP10" s="64"/>
      <c r="AJQ10" s="64"/>
      <c r="AJR10" s="64"/>
      <c r="AJS10" s="64"/>
      <c r="AJT10" s="64"/>
      <c r="AJU10" s="64"/>
      <c r="AJV10" s="64"/>
      <c r="AJW10" s="64"/>
      <c r="AJX10" s="64"/>
      <c r="AJY10" s="64"/>
      <c r="AJZ10" s="64"/>
      <c r="AKA10" s="64"/>
      <c r="AKB10" s="64"/>
      <c r="AKC10" s="64"/>
      <c r="AKD10" s="64"/>
      <c r="AKE10" s="64"/>
      <c r="AKF10" s="64"/>
      <c r="AKG10" s="64"/>
      <c r="AKH10" s="64"/>
      <c r="AKI10" s="64"/>
      <c r="AKJ10" s="64"/>
      <c r="AKK10" s="64"/>
      <c r="AKL10" s="64"/>
      <c r="AKM10" s="64"/>
      <c r="AKN10" s="64"/>
      <c r="AKO10" s="64"/>
      <c r="AKP10" s="64"/>
      <c r="AKQ10" s="64"/>
      <c r="AKR10" s="64"/>
      <c r="AKS10" s="64"/>
      <c r="AKT10" s="64"/>
      <c r="AKU10" s="64"/>
      <c r="AKV10" s="64"/>
      <c r="AKW10" s="64"/>
      <c r="AKX10" s="64"/>
      <c r="AKY10" s="64"/>
      <c r="AKZ10" s="64"/>
      <c r="ALA10" s="64"/>
      <c r="ALB10" s="64"/>
      <c r="ALC10" s="64"/>
      <c r="ALD10" s="64"/>
      <c r="ALE10" s="64"/>
      <c r="ALF10" s="64"/>
      <c r="ALG10" s="64"/>
      <c r="ALH10" s="64"/>
      <c r="ALI10" s="64"/>
      <c r="ALJ10" s="64"/>
      <c r="ALK10" s="64"/>
      <c r="ALL10" s="64"/>
      <c r="ALM10" s="64"/>
      <c r="ALN10" s="64"/>
      <c r="ALO10" s="64"/>
      <c r="ALP10" s="64"/>
      <c r="ALQ10" s="64"/>
      <c r="ALR10" s="64"/>
      <c r="ALS10" s="64"/>
      <c r="ALT10" s="64"/>
      <c r="ALU10" s="64"/>
      <c r="ALV10" s="64"/>
      <c r="ALW10" s="64"/>
      <c r="ALX10" s="64"/>
      <c r="ALY10" s="64"/>
      <c r="ALZ10" s="64"/>
      <c r="AMA10" s="64"/>
      <c r="AMB10" s="64"/>
      <c r="AMC10" s="64"/>
      <c r="AMD10" s="64"/>
      <c r="AME10" s="64"/>
      <c r="AMF10" s="64"/>
      <c r="AMG10" s="64"/>
      <c r="AMH10" s="64"/>
      <c r="AMI10" s="64"/>
      <c r="AMJ10" s="64"/>
      <c r="AMK10" s="64"/>
      <c r="AML10" s="64"/>
      <c r="AMM10" s="64"/>
      <c r="AMN10" s="64"/>
      <c r="AMO10" s="64"/>
      <c r="AMP10" s="64"/>
      <c r="AMQ10" s="64"/>
      <c r="AMR10" s="64"/>
      <c r="AMS10" s="64"/>
      <c r="AMT10" s="64"/>
      <c r="AMU10" s="64"/>
      <c r="AMV10" s="64"/>
      <c r="AMW10" s="64"/>
      <c r="AMX10" s="64"/>
      <c r="AMY10" s="64"/>
      <c r="AMZ10" s="64"/>
      <c r="ANA10" s="64"/>
      <c r="ANB10" s="64"/>
      <c r="ANC10" s="64"/>
      <c r="AND10" s="64"/>
      <c r="ANE10" s="64"/>
      <c r="ANF10" s="64"/>
      <c r="ANG10" s="64"/>
      <c r="ANH10" s="64"/>
      <c r="ANI10" s="64"/>
      <c r="ANJ10" s="64"/>
      <c r="ANK10" s="64"/>
      <c r="ANL10" s="64"/>
      <c r="ANM10" s="64"/>
      <c r="ANN10" s="64"/>
      <c r="ANO10" s="64"/>
      <c r="ANP10" s="64"/>
      <c r="ANQ10" s="64"/>
      <c r="ANR10" s="64"/>
      <c r="ANS10" s="64"/>
      <c r="ANT10" s="64"/>
      <c r="ANU10" s="64"/>
      <c r="ANV10" s="64"/>
      <c r="ANW10" s="64"/>
      <c r="ANX10" s="64"/>
      <c r="ANY10" s="64"/>
      <c r="ANZ10" s="64"/>
      <c r="AOA10" s="64"/>
      <c r="AOB10" s="64"/>
      <c r="AOC10" s="64"/>
      <c r="AOD10" s="64"/>
      <c r="AOE10" s="64"/>
      <c r="AOF10" s="64"/>
      <c r="AOG10" s="64"/>
      <c r="AOH10" s="64"/>
      <c r="AOI10" s="64"/>
      <c r="AOJ10" s="64"/>
      <c r="AOK10" s="64"/>
      <c r="AOL10" s="64"/>
      <c r="AOM10" s="64"/>
      <c r="AON10" s="64"/>
      <c r="AOO10" s="64"/>
      <c r="AOP10" s="64"/>
      <c r="AOQ10" s="64"/>
      <c r="AOR10" s="64"/>
      <c r="AOS10" s="64"/>
      <c r="AOT10" s="64"/>
      <c r="AOU10" s="64"/>
      <c r="AOV10" s="64"/>
      <c r="AOW10" s="64"/>
      <c r="AOX10" s="64"/>
      <c r="AOY10" s="64"/>
      <c r="AOZ10" s="64"/>
      <c r="APA10" s="64"/>
      <c r="APB10" s="64"/>
      <c r="APC10" s="64"/>
      <c r="APD10" s="64"/>
      <c r="APE10" s="64"/>
      <c r="APF10" s="64"/>
      <c r="APG10" s="64"/>
      <c r="APH10" s="64"/>
      <c r="API10" s="64"/>
      <c r="APJ10" s="64"/>
      <c r="APK10" s="64"/>
      <c r="APL10" s="64"/>
      <c r="APM10" s="64"/>
      <c r="APN10" s="64"/>
      <c r="APO10" s="64"/>
      <c r="APP10" s="64"/>
      <c r="APQ10" s="64"/>
      <c r="APR10" s="64"/>
      <c r="APS10" s="64"/>
      <c r="APT10" s="64"/>
      <c r="APU10" s="64"/>
      <c r="APV10" s="64"/>
      <c r="APW10" s="64"/>
      <c r="APX10" s="64"/>
      <c r="APY10" s="64"/>
      <c r="APZ10" s="64"/>
      <c r="AQA10" s="64"/>
      <c r="AQB10" s="64"/>
      <c r="AQC10" s="64"/>
      <c r="AQD10" s="64"/>
      <c r="AQE10" s="64"/>
      <c r="AQF10" s="64"/>
      <c r="AQG10" s="64"/>
      <c r="AQH10" s="64"/>
      <c r="AQI10" s="64"/>
      <c r="AQJ10" s="64"/>
      <c r="AQK10" s="64"/>
      <c r="AQL10" s="64"/>
      <c r="AQM10" s="64"/>
      <c r="AQN10" s="64"/>
      <c r="AQO10" s="64"/>
      <c r="AQP10" s="64"/>
      <c r="AQQ10" s="64"/>
      <c r="AQR10" s="64"/>
      <c r="AQS10" s="64"/>
      <c r="AQT10" s="64"/>
      <c r="AQU10" s="64"/>
      <c r="AQV10" s="64"/>
      <c r="AQW10" s="64"/>
      <c r="AQX10" s="64"/>
      <c r="AQY10" s="64"/>
      <c r="AQZ10" s="64"/>
      <c r="ARA10" s="64"/>
      <c r="ARB10" s="64"/>
      <c r="ARC10" s="64"/>
      <c r="ARD10" s="64"/>
      <c r="ARE10" s="64"/>
      <c r="ARF10" s="64"/>
      <c r="ARG10" s="64"/>
      <c r="ARH10" s="64"/>
      <c r="ARI10" s="64"/>
      <c r="ARJ10" s="64"/>
      <c r="ARK10" s="64"/>
      <c r="ARL10" s="64"/>
      <c r="ARM10" s="64"/>
      <c r="ARN10" s="64"/>
      <c r="ARO10" s="64"/>
      <c r="ARP10" s="64"/>
      <c r="ARQ10" s="64"/>
      <c r="ARR10" s="64"/>
      <c r="ARS10" s="64"/>
      <c r="ART10" s="64"/>
      <c r="ARU10" s="64"/>
      <c r="ARV10" s="64"/>
      <c r="ARW10" s="64"/>
      <c r="ARX10" s="64"/>
      <c r="ARY10" s="64"/>
      <c r="ARZ10" s="64"/>
      <c r="ASA10" s="64"/>
      <c r="ASB10" s="64"/>
      <c r="ASC10" s="64"/>
      <c r="ASD10" s="64"/>
      <c r="ASE10" s="64"/>
      <c r="ASF10" s="64"/>
      <c r="ASG10" s="64"/>
      <c r="ASH10" s="64"/>
      <c r="ASI10" s="64"/>
      <c r="ASJ10" s="64"/>
      <c r="ASK10" s="64"/>
      <c r="ASL10" s="64"/>
      <c r="ASM10" s="64"/>
      <c r="ASN10" s="64"/>
      <c r="ASO10" s="64"/>
      <c r="ASP10" s="64"/>
      <c r="ASQ10" s="64"/>
      <c r="ASR10" s="64"/>
      <c r="ASS10" s="64"/>
      <c r="AST10" s="64"/>
      <c r="ASU10" s="64"/>
      <c r="ASV10" s="64"/>
      <c r="ASW10" s="64"/>
      <c r="ASX10" s="64"/>
      <c r="ASY10" s="64"/>
      <c r="ASZ10" s="64"/>
      <c r="ATA10" s="64"/>
      <c r="ATB10" s="64"/>
      <c r="ATC10" s="64"/>
      <c r="ATD10" s="64"/>
      <c r="ATE10" s="64"/>
      <c r="ATF10" s="64"/>
      <c r="ATG10" s="64"/>
      <c r="ATH10" s="64"/>
      <c r="ATI10" s="64"/>
      <c r="ATJ10" s="64"/>
      <c r="ATK10" s="64"/>
      <c r="ATL10" s="64"/>
      <c r="ATM10" s="64"/>
      <c r="ATN10" s="64"/>
      <c r="ATO10" s="64"/>
      <c r="ATP10" s="64"/>
      <c r="ATQ10" s="64"/>
      <c r="ATR10" s="64"/>
      <c r="ATS10" s="64"/>
      <c r="ATT10" s="64"/>
      <c r="ATU10" s="64"/>
      <c r="ATV10" s="64"/>
      <c r="ATW10" s="64"/>
      <c r="ATX10" s="64"/>
      <c r="ATY10" s="64"/>
      <c r="ATZ10" s="64"/>
      <c r="AUA10" s="64"/>
      <c r="AUB10" s="64"/>
      <c r="AUC10" s="64"/>
      <c r="AUD10" s="64"/>
      <c r="AUE10" s="64"/>
      <c r="AUF10" s="64"/>
      <c r="AUG10" s="64"/>
      <c r="AUH10" s="64"/>
      <c r="AUI10" s="64"/>
      <c r="AUJ10" s="64"/>
      <c r="AUK10" s="64"/>
      <c r="AUL10" s="64"/>
      <c r="AUM10" s="64"/>
      <c r="AUN10" s="64"/>
      <c r="AUO10" s="64"/>
      <c r="AUP10" s="64"/>
      <c r="AUQ10" s="64"/>
      <c r="AUR10" s="64"/>
      <c r="AUS10" s="64"/>
      <c r="AUT10" s="64"/>
      <c r="AUU10" s="64"/>
      <c r="AUV10" s="64"/>
      <c r="AUW10" s="64"/>
      <c r="AUX10" s="64"/>
      <c r="AUY10" s="64"/>
      <c r="AUZ10" s="64"/>
      <c r="AVA10" s="64"/>
      <c r="AVB10" s="64"/>
      <c r="AVC10" s="64"/>
      <c r="AVD10" s="64"/>
      <c r="AVE10" s="64"/>
      <c r="AVF10" s="64"/>
      <c r="AVG10" s="64"/>
      <c r="AVH10" s="64"/>
      <c r="AVI10" s="64"/>
      <c r="AVJ10" s="64"/>
      <c r="AVK10" s="64"/>
      <c r="AVL10" s="64"/>
      <c r="AVM10" s="64"/>
      <c r="AVN10" s="64"/>
      <c r="AVO10" s="64"/>
      <c r="AVP10" s="64"/>
      <c r="AVQ10" s="64"/>
      <c r="AVR10" s="64"/>
      <c r="AVS10" s="64"/>
      <c r="AVT10" s="64"/>
      <c r="AVU10" s="64"/>
      <c r="AVV10" s="64"/>
      <c r="AVW10" s="64"/>
      <c r="AVX10" s="64"/>
      <c r="AVY10" s="64"/>
      <c r="AVZ10" s="64"/>
      <c r="AWA10" s="64"/>
      <c r="AWB10" s="64"/>
      <c r="AWC10" s="64"/>
      <c r="AWD10" s="64"/>
      <c r="AWE10" s="64"/>
      <c r="AWF10" s="64"/>
      <c r="AWG10" s="64"/>
      <c r="AWH10" s="64"/>
      <c r="AWI10" s="64"/>
      <c r="AWJ10" s="64"/>
      <c r="AWK10" s="64"/>
      <c r="AWL10" s="64"/>
      <c r="AWM10" s="64"/>
      <c r="AWN10" s="64"/>
      <c r="AWO10" s="64"/>
      <c r="AWP10" s="64"/>
      <c r="AWQ10" s="64"/>
      <c r="AWR10" s="64"/>
      <c r="AWS10" s="64"/>
      <c r="AWT10" s="64"/>
      <c r="AWU10" s="64"/>
      <c r="AWV10" s="64"/>
      <c r="AWW10" s="64"/>
      <c r="AWX10" s="64"/>
      <c r="AWY10" s="64"/>
      <c r="AWZ10" s="64"/>
      <c r="AXA10" s="64"/>
      <c r="AXB10" s="64"/>
      <c r="AXC10" s="64"/>
      <c r="AXD10" s="64"/>
      <c r="AXE10" s="64"/>
      <c r="AXF10" s="64"/>
      <c r="AXG10" s="64"/>
      <c r="AXH10" s="64"/>
      <c r="AXI10" s="64"/>
      <c r="AXJ10" s="64"/>
      <c r="AXK10" s="64"/>
      <c r="AXL10" s="64"/>
      <c r="AXM10" s="64"/>
      <c r="AXN10" s="64"/>
      <c r="AXO10" s="64"/>
      <c r="AXP10" s="64"/>
      <c r="AXQ10" s="64"/>
      <c r="AXR10" s="64"/>
      <c r="AXS10" s="64"/>
      <c r="AXT10" s="64"/>
      <c r="AXU10" s="64"/>
      <c r="AXV10" s="64"/>
      <c r="AXW10" s="64"/>
      <c r="AXX10" s="64"/>
      <c r="AXY10" s="64"/>
      <c r="AXZ10" s="64"/>
      <c r="AYA10" s="64"/>
      <c r="AYB10" s="64"/>
      <c r="AYC10" s="64"/>
      <c r="AYD10" s="64"/>
      <c r="AYE10" s="64"/>
      <c r="AYF10" s="64"/>
      <c r="AYG10" s="64"/>
      <c r="AYH10" s="64"/>
      <c r="AYI10" s="64"/>
      <c r="AYJ10" s="64"/>
      <c r="AYK10" s="64"/>
      <c r="AYL10" s="64"/>
      <c r="AYM10" s="64"/>
      <c r="AYN10" s="64"/>
      <c r="AYO10" s="64"/>
      <c r="AYP10" s="64"/>
      <c r="AYQ10" s="64"/>
      <c r="AYR10" s="64"/>
      <c r="AYS10" s="64"/>
      <c r="AYT10" s="64"/>
      <c r="AYU10" s="64"/>
      <c r="AYV10" s="64"/>
      <c r="AYW10" s="64"/>
      <c r="AYX10" s="64"/>
      <c r="AYY10" s="64"/>
      <c r="AYZ10" s="64"/>
      <c r="AZA10" s="64"/>
      <c r="AZB10" s="64"/>
      <c r="AZC10" s="64"/>
      <c r="AZD10" s="64"/>
      <c r="AZE10" s="64"/>
      <c r="AZF10" s="64"/>
      <c r="AZG10" s="64"/>
      <c r="AZH10" s="64"/>
      <c r="AZI10" s="64"/>
      <c r="AZJ10" s="64"/>
      <c r="AZK10" s="64"/>
      <c r="AZL10" s="64"/>
      <c r="AZM10" s="64"/>
      <c r="AZN10" s="64"/>
      <c r="AZO10" s="64"/>
      <c r="AZP10" s="64"/>
      <c r="AZQ10" s="64"/>
      <c r="AZR10" s="64"/>
      <c r="AZS10" s="64"/>
      <c r="AZT10" s="64"/>
      <c r="AZU10" s="64"/>
      <c r="AZV10" s="64"/>
      <c r="AZW10" s="64"/>
      <c r="AZX10" s="64"/>
      <c r="AZY10" s="64"/>
      <c r="AZZ10" s="64"/>
      <c r="BAA10" s="64"/>
      <c r="BAB10" s="64"/>
      <c r="BAC10" s="64"/>
      <c r="BAD10" s="64"/>
      <c r="BAE10" s="64"/>
      <c r="BAF10" s="64"/>
      <c r="BAG10" s="64"/>
      <c r="BAH10" s="64"/>
      <c r="BAI10" s="64"/>
      <c r="BAJ10" s="64"/>
      <c r="BAK10" s="64"/>
      <c r="BAL10" s="64"/>
      <c r="BAM10" s="64"/>
      <c r="BAN10" s="64"/>
      <c r="BAO10" s="64"/>
      <c r="BAP10" s="64"/>
      <c r="BAQ10" s="64"/>
      <c r="BAR10" s="64"/>
      <c r="BAS10" s="64"/>
      <c r="BAT10" s="64"/>
      <c r="BAU10" s="64"/>
      <c r="BAV10" s="64"/>
      <c r="BAW10" s="64"/>
      <c r="BAX10" s="64"/>
      <c r="BAY10" s="64"/>
      <c r="BAZ10" s="64"/>
      <c r="BBA10" s="64"/>
      <c r="BBB10" s="64"/>
      <c r="BBC10" s="64"/>
      <c r="BBD10" s="64"/>
      <c r="BBE10" s="64"/>
      <c r="BBF10" s="64"/>
      <c r="BBG10" s="64"/>
      <c r="BBH10" s="64"/>
      <c r="BBI10" s="64"/>
      <c r="BBJ10" s="64"/>
      <c r="BBK10" s="64"/>
      <c r="BBL10" s="64"/>
      <c r="BBM10" s="64"/>
      <c r="BBN10" s="64"/>
      <c r="BBO10" s="64"/>
      <c r="BBP10" s="64"/>
      <c r="BBQ10" s="64"/>
      <c r="BBR10" s="64"/>
      <c r="BBS10" s="64"/>
      <c r="BBT10" s="64"/>
      <c r="BBU10" s="64"/>
      <c r="BBV10" s="64"/>
      <c r="BBW10" s="64"/>
      <c r="BBX10" s="64"/>
      <c r="BBY10" s="64"/>
      <c r="BBZ10" s="64"/>
      <c r="BCA10" s="64"/>
      <c r="BCB10" s="64"/>
      <c r="BCC10" s="64"/>
      <c r="BCD10" s="64"/>
      <c r="BCE10" s="64"/>
      <c r="BCF10" s="64"/>
      <c r="BCG10" s="64"/>
      <c r="BCH10" s="64"/>
      <c r="BCI10" s="64"/>
      <c r="BCJ10" s="64"/>
      <c r="BCK10" s="64"/>
      <c r="BCL10" s="64"/>
      <c r="BCM10" s="64"/>
      <c r="BCN10" s="64"/>
      <c r="BCO10" s="64"/>
      <c r="BCP10" s="64"/>
      <c r="BCQ10" s="64"/>
      <c r="BCR10" s="64"/>
      <c r="BCS10" s="64"/>
      <c r="BCT10" s="64"/>
      <c r="BCU10" s="64"/>
      <c r="BCV10" s="64"/>
      <c r="BCW10" s="64"/>
      <c r="BCX10" s="64"/>
      <c r="BCY10" s="64"/>
      <c r="BCZ10" s="64"/>
      <c r="BDA10" s="64"/>
      <c r="BDB10" s="64"/>
      <c r="BDC10" s="64"/>
      <c r="BDD10" s="64"/>
      <c r="BDE10" s="64"/>
      <c r="BDF10" s="64"/>
      <c r="BDG10" s="64"/>
      <c r="BDH10" s="64"/>
      <c r="BDI10" s="64"/>
      <c r="BDJ10" s="64"/>
      <c r="BDK10" s="64"/>
      <c r="BDL10" s="64"/>
      <c r="BDM10" s="64"/>
      <c r="BDN10" s="64"/>
      <c r="BDO10" s="64"/>
      <c r="BDP10" s="64"/>
      <c r="BDQ10" s="64"/>
      <c r="BDR10" s="64"/>
      <c r="BDS10" s="64"/>
      <c r="BDT10" s="64"/>
      <c r="BDU10" s="64"/>
      <c r="BDV10" s="64"/>
      <c r="BDW10" s="64"/>
      <c r="BDX10" s="64"/>
      <c r="BDY10" s="64"/>
      <c r="BDZ10" s="64"/>
      <c r="BEA10" s="64"/>
      <c r="BEB10" s="64"/>
      <c r="BEC10" s="64"/>
      <c r="BED10" s="64"/>
      <c r="BEE10" s="64"/>
      <c r="BEF10" s="64"/>
      <c r="BEG10" s="64"/>
      <c r="BEH10" s="64"/>
      <c r="BEI10" s="64"/>
      <c r="BEJ10" s="64"/>
      <c r="BEK10" s="64"/>
      <c r="BEL10" s="64"/>
      <c r="BEM10" s="64"/>
      <c r="BEN10" s="64"/>
      <c r="BEO10" s="64"/>
      <c r="BEP10" s="64"/>
      <c r="BEQ10" s="64"/>
      <c r="BER10" s="64"/>
      <c r="BES10" s="64"/>
      <c r="BET10" s="64"/>
      <c r="BEU10" s="64"/>
      <c r="BEV10" s="64"/>
      <c r="BEW10" s="64"/>
      <c r="BEX10" s="64"/>
      <c r="BEY10" s="64"/>
      <c r="BEZ10" s="64"/>
      <c r="BFA10" s="64"/>
      <c r="BFB10" s="64"/>
      <c r="BFC10" s="64"/>
      <c r="BFD10" s="64"/>
      <c r="BFE10" s="64"/>
      <c r="BFF10" s="64"/>
      <c r="BFG10" s="64"/>
      <c r="BFH10" s="64"/>
      <c r="BFI10" s="64"/>
      <c r="BFJ10" s="64"/>
      <c r="BFK10" s="64"/>
      <c r="BFL10" s="64"/>
      <c r="BFM10" s="64"/>
      <c r="BFN10" s="64"/>
      <c r="BFO10" s="64"/>
      <c r="BFP10" s="64"/>
      <c r="BFQ10" s="64"/>
      <c r="BFR10" s="64"/>
      <c r="BFS10" s="64"/>
      <c r="BFT10" s="64"/>
      <c r="BFU10" s="64"/>
      <c r="BFV10" s="64"/>
      <c r="BFW10" s="64"/>
      <c r="BFX10" s="64"/>
      <c r="BFY10" s="64"/>
      <c r="BFZ10" s="64"/>
      <c r="BGA10" s="64"/>
      <c r="BGB10" s="64"/>
      <c r="BGC10" s="64"/>
      <c r="BGD10" s="64"/>
      <c r="BGE10" s="64"/>
      <c r="BGF10" s="64"/>
      <c r="BGG10" s="64"/>
      <c r="BGH10" s="64"/>
      <c r="BGI10" s="64"/>
      <c r="BGJ10" s="64"/>
      <c r="BGK10" s="64"/>
      <c r="BGL10" s="64"/>
      <c r="BGM10" s="64"/>
      <c r="BGN10" s="64"/>
      <c r="BGO10" s="64"/>
      <c r="BGP10" s="64"/>
      <c r="BGQ10" s="64"/>
      <c r="BGR10" s="64"/>
      <c r="BGS10" s="64"/>
      <c r="BGT10" s="64"/>
      <c r="BGU10" s="64"/>
      <c r="BGV10" s="64"/>
      <c r="BGW10" s="64"/>
      <c r="BGX10" s="64"/>
      <c r="BGY10" s="64"/>
      <c r="BGZ10" s="64"/>
      <c r="BHA10" s="64"/>
      <c r="BHB10" s="64"/>
      <c r="BHC10" s="64"/>
      <c r="BHD10" s="64"/>
      <c r="BHE10" s="64"/>
      <c r="BHF10" s="64"/>
      <c r="BHG10" s="64"/>
      <c r="BHH10" s="64"/>
      <c r="BHI10" s="64"/>
      <c r="BHJ10" s="64"/>
      <c r="BHK10" s="64"/>
      <c r="BHL10" s="64"/>
      <c r="BHM10" s="64"/>
      <c r="BHN10" s="64"/>
      <c r="BHO10" s="64"/>
      <c r="BHP10" s="64"/>
      <c r="BHQ10" s="64"/>
      <c r="BHR10" s="64"/>
      <c r="BHS10" s="64"/>
      <c r="BHT10" s="64"/>
      <c r="BHU10" s="64"/>
      <c r="BHV10" s="64"/>
      <c r="BHW10" s="64"/>
      <c r="BHX10" s="64"/>
      <c r="BHY10" s="64"/>
      <c r="BHZ10" s="64"/>
      <c r="BIA10" s="64"/>
      <c r="BIB10" s="64"/>
      <c r="BIC10" s="64"/>
      <c r="BID10" s="64"/>
      <c r="BIE10" s="64"/>
      <c r="BIF10" s="64"/>
      <c r="BIG10" s="64"/>
      <c r="BIH10" s="64"/>
      <c r="BII10" s="64"/>
      <c r="BIJ10" s="64"/>
      <c r="BIK10" s="64"/>
      <c r="BIL10" s="64"/>
      <c r="BIM10" s="64"/>
      <c r="BIN10" s="64"/>
      <c r="BIO10" s="64"/>
      <c r="BIP10" s="64"/>
      <c r="BIQ10" s="64"/>
      <c r="BIR10" s="64"/>
      <c r="BIS10" s="64"/>
      <c r="BIT10" s="64"/>
      <c r="BIU10" s="64"/>
      <c r="BIV10" s="64"/>
      <c r="BIW10" s="64"/>
      <c r="BIX10" s="64"/>
      <c r="BIY10" s="64"/>
      <c r="BIZ10" s="64"/>
      <c r="BJA10" s="64"/>
      <c r="BJB10" s="64"/>
      <c r="BJC10" s="64"/>
      <c r="BJD10" s="64"/>
      <c r="BJE10" s="64"/>
      <c r="BJF10" s="64"/>
      <c r="BJG10" s="64"/>
      <c r="BJH10" s="64"/>
      <c r="BJI10" s="64"/>
      <c r="BJJ10" s="64"/>
      <c r="BJK10" s="64"/>
      <c r="BJL10" s="64"/>
      <c r="BJM10" s="64"/>
      <c r="BJN10" s="64"/>
      <c r="BJO10" s="64"/>
      <c r="BJP10" s="64"/>
      <c r="BJQ10" s="64"/>
      <c r="BJR10" s="64"/>
      <c r="BJS10" s="64"/>
      <c r="BJT10" s="64"/>
      <c r="BJU10" s="64"/>
      <c r="BJV10" s="64"/>
      <c r="BJW10" s="64"/>
      <c r="BJX10" s="64"/>
      <c r="BJY10" s="64"/>
      <c r="BJZ10" s="64"/>
      <c r="BKA10" s="64"/>
      <c r="BKB10" s="64"/>
      <c r="BKC10" s="64"/>
      <c r="BKD10" s="64"/>
      <c r="BKE10" s="64"/>
      <c r="BKF10" s="64"/>
      <c r="BKG10" s="64"/>
      <c r="BKH10" s="64"/>
      <c r="BKI10" s="64"/>
      <c r="BKJ10" s="64"/>
      <c r="BKK10" s="64"/>
      <c r="BKL10" s="64"/>
      <c r="BKM10" s="64"/>
      <c r="BKN10" s="64"/>
      <c r="BKO10" s="64"/>
      <c r="BKP10" s="64"/>
      <c r="BKQ10" s="64"/>
      <c r="BKR10" s="64"/>
      <c r="BKS10" s="64"/>
      <c r="BKT10" s="64"/>
      <c r="BKU10" s="64"/>
      <c r="BKV10" s="64"/>
      <c r="BKW10" s="64"/>
      <c r="BKX10" s="64"/>
      <c r="BKY10" s="64"/>
      <c r="BKZ10" s="64"/>
      <c r="BLA10" s="64"/>
      <c r="BLB10" s="64"/>
      <c r="BLC10" s="64"/>
      <c r="BLD10" s="64"/>
      <c r="BLE10" s="64"/>
      <c r="BLF10" s="64"/>
      <c r="BLG10" s="64"/>
      <c r="BLH10" s="64"/>
      <c r="BLI10" s="64"/>
      <c r="BLJ10" s="64"/>
      <c r="BLK10" s="64"/>
      <c r="BLL10" s="64"/>
      <c r="BLM10" s="64"/>
      <c r="BLN10" s="64"/>
      <c r="BLO10" s="64"/>
      <c r="BLP10" s="64"/>
      <c r="BLQ10" s="64"/>
      <c r="BLR10" s="64"/>
      <c r="BLS10" s="64"/>
      <c r="BLT10" s="64"/>
      <c r="BLU10" s="64"/>
      <c r="BLV10" s="64"/>
      <c r="BLW10" s="64"/>
      <c r="BLX10" s="64"/>
      <c r="BLY10" s="64"/>
      <c r="BLZ10" s="64"/>
      <c r="BMA10" s="64"/>
      <c r="BMB10" s="64"/>
      <c r="BMC10" s="64"/>
      <c r="BMD10" s="64"/>
      <c r="BME10" s="64"/>
      <c r="BMF10" s="64"/>
      <c r="BMG10" s="64"/>
      <c r="BMH10" s="64"/>
      <c r="BMI10" s="64"/>
      <c r="BMJ10" s="64"/>
      <c r="BMK10" s="64"/>
      <c r="BML10" s="64"/>
      <c r="BMM10" s="64"/>
      <c r="BMN10" s="64"/>
      <c r="BMO10" s="64"/>
      <c r="BMP10" s="64"/>
      <c r="BMQ10" s="64"/>
      <c r="BMR10" s="64"/>
      <c r="BMS10" s="64"/>
      <c r="BMT10" s="64"/>
      <c r="BMU10" s="64"/>
      <c r="BMV10" s="64"/>
      <c r="BMW10" s="64"/>
      <c r="BMX10" s="64"/>
      <c r="BMY10" s="64"/>
      <c r="BMZ10" s="64"/>
      <c r="BNA10" s="64"/>
      <c r="BNB10" s="64"/>
      <c r="BNC10" s="64"/>
      <c r="BND10" s="64"/>
      <c r="BNE10" s="64"/>
      <c r="BNF10" s="64"/>
      <c r="BNG10" s="64"/>
      <c r="BNH10" s="64"/>
      <c r="BNI10" s="64"/>
      <c r="BNJ10" s="64"/>
      <c r="BNK10" s="64"/>
      <c r="BNL10" s="64"/>
      <c r="BNM10" s="64"/>
      <c r="BNN10" s="64"/>
      <c r="BNO10" s="64"/>
      <c r="BNP10" s="64"/>
      <c r="BNQ10" s="64"/>
      <c r="BNR10" s="64"/>
      <c r="BNS10" s="64"/>
      <c r="BNT10" s="64"/>
      <c r="BNU10" s="64"/>
      <c r="BNV10" s="64"/>
      <c r="BNW10" s="64"/>
      <c r="BNX10" s="64"/>
      <c r="BNY10" s="64"/>
      <c r="BNZ10" s="64"/>
      <c r="BOA10" s="64"/>
      <c r="BOB10" s="64"/>
      <c r="BOC10" s="64"/>
      <c r="BOD10" s="64"/>
      <c r="BOE10" s="64"/>
      <c r="BOF10" s="64"/>
      <c r="BOG10" s="64"/>
      <c r="BOH10" s="64"/>
      <c r="BOI10" s="64"/>
      <c r="BOJ10" s="64"/>
      <c r="BOK10" s="64"/>
      <c r="BOL10" s="64"/>
      <c r="BOM10" s="64"/>
      <c r="BON10" s="64"/>
      <c r="BOO10" s="64"/>
      <c r="BOP10" s="64"/>
      <c r="BOQ10" s="64"/>
      <c r="BOR10" s="64"/>
      <c r="BOS10" s="64"/>
      <c r="BOT10" s="64"/>
      <c r="BOU10" s="64"/>
      <c r="BOV10" s="64"/>
      <c r="BOW10" s="64"/>
      <c r="BOX10" s="64"/>
      <c r="BOY10" s="64"/>
      <c r="BOZ10" s="64"/>
      <c r="BPA10" s="64"/>
      <c r="BPB10" s="64"/>
      <c r="BPC10" s="64"/>
      <c r="BPD10" s="64"/>
      <c r="BPE10" s="64"/>
      <c r="BPF10" s="64"/>
      <c r="BPG10" s="64"/>
      <c r="BPH10" s="64"/>
      <c r="BPI10" s="64"/>
      <c r="BPJ10" s="64"/>
      <c r="BPK10" s="64"/>
      <c r="BPL10" s="64"/>
      <c r="BPM10" s="64"/>
      <c r="BPN10" s="64"/>
      <c r="BPO10" s="64"/>
      <c r="BPP10" s="64"/>
      <c r="BPQ10" s="64"/>
      <c r="BPR10" s="64"/>
      <c r="BPS10" s="64"/>
      <c r="BPT10" s="64"/>
      <c r="BPU10" s="64"/>
      <c r="BPV10" s="64"/>
      <c r="BPW10" s="64"/>
      <c r="BPX10" s="64"/>
      <c r="BPY10" s="64"/>
      <c r="BPZ10" s="64"/>
      <c r="BQA10" s="64"/>
      <c r="BQB10" s="64"/>
      <c r="BQC10" s="64"/>
      <c r="BQD10" s="64"/>
      <c r="BQE10" s="64"/>
      <c r="BQF10" s="64"/>
      <c r="BQG10" s="64"/>
      <c r="BQH10" s="64"/>
      <c r="BQI10" s="64"/>
      <c r="BQJ10" s="64"/>
      <c r="BQK10" s="64"/>
      <c r="BQL10" s="64"/>
      <c r="BQM10" s="64"/>
      <c r="BQN10" s="64"/>
      <c r="BQO10" s="64"/>
      <c r="BQP10" s="64"/>
      <c r="BQQ10" s="64"/>
      <c r="BQR10" s="64"/>
      <c r="BQS10" s="64"/>
      <c r="BQT10" s="64"/>
      <c r="BQU10" s="64"/>
      <c r="BQV10" s="64"/>
      <c r="BQW10" s="64"/>
      <c r="BQX10" s="64"/>
      <c r="BQY10" s="64"/>
      <c r="BQZ10" s="64"/>
      <c r="BRA10" s="64"/>
      <c r="BRB10" s="64"/>
      <c r="BRC10" s="64"/>
      <c r="BRD10" s="64"/>
      <c r="BRE10" s="64"/>
      <c r="BRF10" s="64"/>
      <c r="BRG10" s="64"/>
      <c r="BRH10" s="64"/>
      <c r="BRI10" s="64"/>
      <c r="BRJ10" s="64"/>
      <c r="BRK10" s="64"/>
      <c r="BRL10" s="64"/>
      <c r="BRM10" s="64"/>
      <c r="BRN10" s="64"/>
      <c r="BRO10" s="64"/>
      <c r="BRP10" s="64"/>
      <c r="BRQ10" s="64"/>
      <c r="BRR10" s="64"/>
      <c r="BRS10" s="64"/>
      <c r="BRT10" s="64"/>
      <c r="BRU10" s="64"/>
      <c r="BRV10" s="64"/>
      <c r="BRW10" s="64"/>
      <c r="BRX10" s="64"/>
      <c r="BRY10" s="64"/>
      <c r="BRZ10" s="64"/>
      <c r="BSA10" s="64"/>
      <c r="BSB10" s="64"/>
      <c r="BSC10" s="64"/>
      <c r="BSD10" s="64"/>
      <c r="BSE10" s="64"/>
      <c r="BSF10" s="64"/>
      <c r="BSG10" s="64"/>
      <c r="BSH10" s="64"/>
      <c r="BSI10" s="64"/>
      <c r="BSJ10" s="64"/>
      <c r="BSK10" s="64"/>
      <c r="BSL10" s="64"/>
      <c r="BSM10" s="64"/>
      <c r="BSN10" s="64"/>
      <c r="BSO10" s="64"/>
      <c r="BSP10" s="64"/>
      <c r="BSQ10" s="64"/>
      <c r="BSR10" s="64"/>
      <c r="BSS10" s="64"/>
      <c r="BST10" s="64"/>
      <c r="BSU10" s="64"/>
      <c r="BSV10" s="64"/>
      <c r="BSW10" s="64"/>
      <c r="BSX10" s="64"/>
      <c r="BSY10" s="64"/>
      <c r="BSZ10" s="64"/>
      <c r="BTA10" s="64"/>
      <c r="BTB10" s="64"/>
      <c r="BTC10" s="64"/>
      <c r="BTD10" s="64"/>
      <c r="BTE10" s="64"/>
      <c r="BTF10" s="64"/>
      <c r="BTG10" s="64"/>
      <c r="BTH10" s="64"/>
      <c r="BTI10" s="64"/>
      <c r="BTJ10" s="64"/>
      <c r="BTK10" s="64"/>
      <c r="BTL10" s="64"/>
      <c r="BTM10" s="64"/>
      <c r="BTN10" s="64"/>
      <c r="BTO10" s="64"/>
      <c r="BTP10" s="64"/>
      <c r="BTQ10" s="64"/>
      <c r="BTR10" s="64"/>
      <c r="BTS10" s="64"/>
      <c r="BTT10" s="64"/>
      <c r="BTU10" s="64"/>
      <c r="BTV10" s="64"/>
      <c r="BTW10" s="64"/>
      <c r="BTX10" s="64"/>
      <c r="BTY10" s="64"/>
      <c r="BTZ10" s="64"/>
      <c r="BUA10" s="64"/>
      <c r="BUB10" s="64"/>
      <c r="BUC10" s="64"/>
      <c r="BUD10" s="64"/>
      <c r="BUE10" s="64"/>
      <c r="BUF10" s="64"/>
      <c r="BUG10" s="64"/>
      <c r="BUH10" s="64"/>
      <c r="BUI10" s="64"/>
      <c r="BUJ10" s="64"/>
      <c r="BUK10" s="64"/>
      <c r="BUL10" s="64"/>
      <c r="BUM10" s="64"/>
      <c r="BUN10" s="64"/>
      <c r="BUO10" s="64"/>
      <c r="BUP10" s="64"/>
      <c r="BUQ10" s="64"/>
      <c r="BUR10" s="64"/>
      <c r="BUS10" s="64"/>
      <c r="BUT10" s="64"/>
      <c r="BUU10" s="64"/>
      <c r="BUV10" s="64"/>
      <c r="BUW10" s="64"/>
      <c r="BUX10" s="64"/>
      <c r="BUY10" s="64"/>
      <c r="BUZ10" s="64"/>
      <c r="BVA10" s="64"/>
      <c r="BVB10" s="64"/>
      <c r="BVC10" s="64"/>
      <c r="BVD10" s="64"/>
      <c r="BVE10" s="64"/>
      <c r="BVF10" s="64"/>
      <c r="BVG10" s="64"/>
      <c r="BVH10" s="64"/>
      <c r="BVI10" s="64"/>
      <c r="BVJ10" s="64"/>
      <c r="BVK10" s="64"/>
      <c r="BVL10" s="64"/>
      <c r="BVM10" s="64"/>
      <c r="BVN10" s="64"/>
      <c r="BVO10" s="64"/>
      <c r="BVP10" s="64"/>
      <c r="BVQ10" s="64"/>
      <c r="BVR10" s="64"/>
      <c r="BVS10" s="64"/>
      <c r="BVT10" s="64"/>
      <c r="BVU10" s="64"/>
      <c r="BVV10" s="64"/>
      <c r="BVW10" s="64"/>
      <c r="BVX10" s="64"/>
      <c r="BVY10" s="64"/>
      <c r="BVZ10" s="64"/>
      <c r="BWA10" s="64"/>
      <c r="BWB10" s="64"/>
      <c r="BWC10" s="64"/>
      <c r="BWD10" s="64"/>
      <c r="BWE10" s="64"/>
      <c r="BWF10" s="64"/>
      <c r="BWG10" s="64"/>
      <c r="BWH10" s="64"/>
      <c r="BWI10" s="64"/>
      <c r="BWJ10" s="64"/>
      <c r="BWK10" s="64"/>
      <c r="BWL10" s="64"/>
      <c r="BWM10" s="64"/>
      <c r="BWN10" s="64"/>
      <c r="BWO10" s="64"/>
      <c r="BWP10" s="64"/>
      <c r="BWQ10" s="64"/>
      <c r="BWR10" s="64"/>
      <c r="BWS10" s="64"/>
      <c r="BWT10" s="64"/>
      <c r="BWU10" s="64"/>
      <c r="BWV10" s="64"/>
      <c r="BWW10" s="64"/>
      <c r="BWX10" s="64"/>
      <c r="BWY10" s="64"/>
      <c r="BWZ10" s="64"/>
      <c r="BXA10" s="64"/>
      <c r="BXB10" s="64"/>
      <c r="BXC10" s="64"/>
      <c r="BXD10" s="64"/>
      <c r="BXE10" s="64"/>
      <c r="BXF10" s="64"/>
      <c r="BXG10" s="64"/>
      <c r="BXH10" s="64"/>
      <c r="BXI10" s="64"/>
      <c r="BXJ10" s="64"/>
      <c r="BXK10" s="64"/>
      <c r="BXL10" s="64"/>
      <c r="BXM10" s="64"/>
      <c r="BXN10" s="64"/>
      <c r="BXO10" s="64"/>
      <c r="BXP10" s="64"/>
      <c r="BXQ10" s="64"/>
      <c r="BXR10" s="64"/>
      <c r="BXS10" s="64"/>
      <c r="BXT10" s="64"/>
      <c r="BXU10" s="64"/>
      <c r="BXV10" s="64"/>
      <c r="BXW10" s="64"/>
      <c r="BXX10" s="64"/>
      <c r="BXY10" s="64"/>
      <c r="BXZ10" s="64"/>
      <c r="BYA10" s="64"/>
      <c r="BYB10" s="64"/>
      <c r="BYC10" s="64"/>
      <c r="BYD10" s="64"/>
      <c r="BYE10" s="64"/>
      <c r="BYF10" s="64"/>
      <c r="BYG10" s="64"/>
      <c r="BYH10" s="64"/>
      <c r="BYI10" s="64"/>
      <c r="BYJ10" s="64"/>
      <c r="BYK10" s="64"/>
      <c r="BYL10" s="64"/>
      <c r="BYM10" s="64"/>
      <c r="BYN10" s="64"/>
      <c r="BYO10" s="64"/>
      <c r="BYP10" s="64"/>
      <c r="BYQ10" s="64"/>
      <c r="BYR10" s="64"/>
      <c r="BYS10" s="64"/>
      <c r="BYT10" s="64"/>
      <c r="BYU10" s="64"/>
      <c r="BYV10" s="64"/>
      <c r="BYW10" s="64"/>
      <c r="BYX10" s="64"/>
      <c r="BYY10" s="64"/>
      <c r="BYZ10" s="64"/>
      <c r="BZA10" s="64"/>
      <c r="BZB10" s="64"/>
      <c r="BZC10" s="64"/>
      <c r="BZD10" s="64"/>
      <c r="BZE10" s="64"/>
      <c r="BZF10" s="64"/>
      <c r="BZG10" s="64"/>
      <c r="BZH10" s="64"/>
      <c r="BZI10" s="64"/>
      <c r="BZJ10" s="64"/>
      <c r="BZK10" s="64"/>
      <c r="BZL10" s="64"/>
      <c r="BZM10" s="64"/>
      <c r="BZN10" s="64"/>
      <c r="BZO10" s="64"/>
      <c r="BZP10" s="64"/>
      <c r="BZQ10" s="64"/>
      <c r="BZR10" s="64"/>
      <c r="BZS10" s="64"/>
      <c r="BZT10" s="64"/>
      <c r="BZU10" s="64"/>
      <c r="BZV10" s="64"/>
      <c r="BZW10" s="64"/>
      <c r="BZX10" s="64"/>
      <c r="BZY10" s="64"/>
      <c r="BZZ10" s="64"/>
      <c r="CAA10" s="64"/>
      <c r="CAB10" s="64"/>
      <c r="CAC10" s="64"/>
      <c r="CAD10" s="64"/>
      <c r="CAE10" s="64"/>
      <c r="CAF10" s="64"/>
      <c r="CAG10" s="64"/>
      <c r="CAH10" s="64"/>
      <c r="CAI10" s="64"/>
      <c r="CAJ10" s="64"/>
      <c r="CAK10" s="64"/>
      <c r="CAL10" s="64"/>
      <c r="CAM10" s="64"/>
      <c r="CAN10" s="64"/>
      <c r="CAO10" s="64"/>
      <c r="CAP10" s="64"/>
      <c r="CAQ10" s="64"/>
      <c r="CAR10" s="64"/>
      <c r="CAS10" s="64"/>
      <c r="CAT10" s="64"/>
      <c r="CAU10" s="64"/>
      <c r="CAV10" s="64"/>
      <c r="CAW10" s="64"/>
      <c r="CAX10" s="64"/>
      <c r="CAY10" s="64"/>
      <c r="CAZ10" s="64"/>
      <c r="CBA10" s="64"/>
      <c r="CBB10" s="64"/>
      <c r="CBC10" s="64"/>
      <c r="CBD10" s="64"/>
      <c r="CBE10" s="64"/>
      <c r="CBF10" s="64"/>
      <c r="CBG10" s="64"/>
      <c r="CBH10" s="64"/>
      <c r="CBI10" s="64"/>
      <c r="CBJ10" s="64"/>
      <c r="CBK10" s="64"/>
      <c r="CBL10" s="64"/>
      <c r="CBM10" s="64"/>
      <c r="CBN10" s="64"/>
      <c r="CBO10" s="64"/>
      <c r="CBP10" s="64"/>
      <c r="CBQ10" s="64"/>
      <c r="CBR10" s="64"/>
      <c r="CBS10" s="64"/>
      <c r="CBT10" s="64"/>
      <c r="CBU10" s="64"/>
      <c r="CBV10" s="64"/>
      <c r="CBW10" s="64"/>
      <c r="CBX10" s="64"/>
      <c r="CBY10" s="64"/>
      <c r="CBZ10" s="64"/>
      <c r="CCA10" s="64"/>
      <c r="CCB10" s="64"/>
      <c r="CCC10" s="64"/>
      <c r="CCD10" s="64"/>
      <c r="CCE10" s="64"/>
      <c r="CCF10" s="64"/>
      <c r="CCG10" s="64"/>
      <c r="CCH10" s="64"/>
      <c r="CCI10" s="64"/>
      <c r="CCJ10" s="64"/>
      <c r="CCK10" s="64"/>
      <c r="CCL10" s="64"/>
      <c r="CCM10" s="64"/>
      <c r="CCN10" s="64"/>
      <c r="CCO10" s="64"/>
      <c r="CCP10" s="64"/>
      <c r="CCQ10" s="64"/>
      <c r="CCR10" s="64"/>
      <c r="CCS10" s="64"/>
      <c r="CCT10" s="64"/>
      <c r="CCU10" s="64"/>
      <c r="CCV10" s="64"/>
      <c r="CCW10" s="64"/>
      <c r="CCX10" s="64"/>
      <c r="CCY10" s="64"/>
      <c r="CCZ10" s="64"/>
      <c r="CDA10" s="64"/>
      <c r="CDB10" s="64"/>
      <c r="CDC10" s="64"/>
      <c r="CDD10" s="64"/>
      <c r="CDE10" s="64"/>
      <c r="CDF10" s="64"/>
      <c r="CDG10" s="64"/>
      <c r="CDH10" s="64"/>
      <c r="CDI10" s="64"/>
      <c r="CDJ10" s="64"/>
      <c r="CDK10" s="64"/>
      <c r="CDL10" s="64"/>
      <c r="CDM10" s="64"/>
      <c r="CDN10" s="64"/>
      <c r="CDO10" s="64"/>
      <c r="CDP10" s="64"/>
      <c r="CDQ10" s="64"/>
      <c r="CDR10" s="64"/>
      <c r="CDS10" s="64"/>
      <c r="CDT10" s="64"/>
      <c r="CDU10" s="64"/>
      <c r="CDV10" s="64"/>
      <c r="CDW10" s="64"/>
      <c r="CDX10" s="64"/>
      <c r="CDY10" s="64"/>
      <c r="CDZ10" s="64"/>
      <c r="CEA10" s="64"/>
      <c r="CEB10" s="64"/>
      <c r="CEC10" s="64"/>
      <c r="CED10" s="64"/>
      <c r="CEE10" s="64"/>
      <c r="CEF10" s="64"/>
      <c r="CEG10" s="64"/>
      <c r="CEH10" s="64"/>
      <c r="CEI10" s="64"/>
      <c r="CEJ10" s="64"/>
      <c r="CEK10" s="64"/>
      <c r="CEL10" s="64"/>
      <c r="CEM10" s="64"/>
      <c r="CEN10" s="64"/>
      <c r="CEO10" s="64"/>
      <c r="CEP10" s="64"/>
      <c r="CEQ10" s="64"/>
      <c r="CER10" s="64"/>
      <c r="CES10" s="64"/>
      <c r="CET10" s="64"/>
      <c r="CEU10" s="64"/>
      <c r="CEV10" s="64"/>
      <c r="CEW10" s="64"/>
      <c r="CEX10" s="64"/>
      <c r="CEY10" s="64"/>
      <c r="CEZ10" s="64"/>
      <c r="CFA10" s="64"/>
      <c r="CFB10" s="64"/>
      <c r="CFC10" s="64"/>
      <c r="CFD10" s="64"/>
      <c r="CFE10" s="64"/>
      <c r="CFF10" s="64"/>
      <c r="CFG10" s="64"/>
      <c r="CFH10" s="64"/>
      <c r="CFI10" s="64"/>
      <c r="CFJ10" s="64"/>
      <c r="CFK10" s="64"/>
      <c r="CFL10" s="64"/>
      <c r="CFM10" s="64"/>
      <c r="CFN10" s="64"/>
      <c r="CFO10" s="64"/>
      <c r="CFP10" s="64"/>
      <c r="CFQ10" s="64"/>
      <c r="CFR10" s="64"/>
      <c r="CFS10" s="64"/>
      <c r="CFT10" s="64"/>
      <c r="CFU10" s="64"/>
      <c r="CFV10" s="64"/>
      <c r="CFW10" s="64"/>
      <c r="CFX10" s="64"/>
      <c r="CFY10" s="64"/>
      <c r="CFZ10" s="64"/>
      <c r="CGA10" s="64"/>
      <c r="CGB10" s="64"/>
      <c r="CGC10" s="64"/>
      <c r="CGD10" s="64"/>
      <c r="CGE10" s="64"/>
      <c r="CGF10" s="64"/>
      <c r="CGG10" s="64"/>
      <c r="CGH10" s="64"/>
      <c r="CGI10" s="64"/>
      <c r="CGJ10" s="64"/>
      <c r="CGK10" s="64"/>
      <c r="CGL10" s="64"/>
      <c r="CGM10" s="64"/>
      <c r="CGN10" s="64"/>
      <c r="CGO10" s="64"/>
      <c r="CGP10" s="64"/>
      <c r="CGQ10" s="64"/>
      <c r="CGR10" s="64"/>
      <c r="CGS10" s="64"/>
      <c r="CGT10" s="64"/>
      <c r="CGU10" s="64"/>
      <c r="CGV10" s="64"/>
      <c r="CGW10" s="64"/>
      <c r="CGX10" s="64"/>
      <c r="CGY10" s="64"/>
      <c r="CGZ10" s="64"/>
      <c r="CHA10" s="64"/>
      <c r="CHB10" s="64"/>
      <c r="CHC10" s="64"/>
      <c r="CHD10" s="64"/>
      <c r="CHE10" s="64"/>
      <c r="CHF10" s="64"/>
      <c r="CHG10" s="64"/>
      <c r="CHH10" s="64"/>
      <c r="CHI10" s="64"/>
      <c r="CHJ10" s="64"/>
      <c r="CHK10" s="64"/>
      <c r="CHL10" s="64"/>
      <c r="CHM10" s="64"/>
      <c r="CHN10" s="64"/>
      <c r="CHO10" s="64"/>
      <c r="CHP10" s="64"/>
      <c r="CHQ10" s="64"/>
      <c r="CHR10" s="64"/>
      <c r="CHS10" s="64"/>
      <c r="CHT10" s="64"/>
      <c r="CHU10" s="64"/>
      <c r="CHV10" s="64"/>
      <c r="CHW10" s="64"/>
      <c r="CHX10" s="64"/>
      <c r="CHY10" s="64"/>
      <c r="CHZ10" s="64"/>
      <c r="CIA10" s="64"/>
      <c r="CIB10" s="64"/>
      <c r="CIC10" s="64"/>
      <c r="CID10" s="64"/>
      <c r="CIE10" s="64"/>
      <c r="CIF10" s="64"/>
      <c r="CIG10" s="64"/>
      <c r="CIH10" s="64"/>
      <c r="CII10" s="64"/>
      <c r="CIJ10" s="64"/>
      <c r="CIK10" s="64"/>
      <c r="CIL10" s="64"/>
      <c r="CIM10" s="64"/>
      <c r="CIN10" s="64"/>
      <c r="CIO10" s="64"/>
      <c r="CIP10" s="64"/>
      <c r="CIQ10" s="64"/>
      <c r="CIR10" s="64"/>
      <c r="CIS10" s="64"/>
      <c r="CIT10" s="64"/>
      <c r="CIU10" s="64"/>
      <c r="CIV10" s="64"/>
      <c r="CIW10" s="64"/>
      <c r="CIX10" s="64"/>
      <c r="CIY10" s="64"/>
      <c r="CIZ10" s="64"/>
      <c r="CJA10" s="64"/>
      <c r="CJB10" s="64"/>
      <c r="CJC10" s="64"/>
      <c r="CJD10" s="64"/>
      <c r="CJE10" s="64"/>
      <c r="CJF10" s="64"/>
      <c r="CJG10" s="64"/>
      <c r="CJH10" s="64"/>
      <c r="CJI10" s="64"/>
      <c r="CJJ10" s="64"/>
      <c r="CJK10" s="64"/>
      <c r="CJL10" s="64"/>
      <c r="CJM10" s="64"/>
      <c r="CJN10" s="64"/>
      <c r="CJO10" s="64"/>
      <c r="CJP10" s="64"/>
      <c r="CJQ10" s="64"/>
      <c r="CJR10" s="64"/>
      <c r="CJS10" s="64"/>
      <c r="CJT10" s="64"/>
      <c r="CJU10" s="64"/>
      <c r="CJV10" s="64"/>
      <c r="CJW10" s="64"/>
      <c r="CJX10" s="64"/>
      <c r="CJY10" s="64"/>
      <c r="CJZ10" s="64"/>
      <c r="CKA10" s="64"/>
      <c r="CKB10" s="64"/>
      <c r="CKC10" s="64"/>
      <c r="CKD10" s="64"/>
      <c r="CKE10" s="64"/>
      <c r="CKF10" s="64"/>
      <c r="CKG10" s="64"/>
      <c r="CKH10" s="64"/>
      <c r="CKI10" s="64"/>
      <c r="CKJ10" s="64"/>
      <c r="CKK10" s="64"/>
      <c r="CKL10" s="64"/>
      <c r="CKM10" s="64"/>
      <c r="CKN10" s="64"/>
      <c r="CKO10" s="64"/>
      <c r="CKP10" s="64"/>
      <c r="CKQ10" s="64"/>
      <c r="CKR10" s="64"/>
      <c r="CKS10" s="64"/>
      <c r="CKT10" s="64"/>
      <c r="CKU10" s="64"/>
      <c r="CKV10" s="64"/>
      <c r="CKW10" s="64"/>
      <c r="CKX10" s="64"/>
      <c r="CKY10" s="64"/>
      <c r="CKZ10" s="64"/>
      <c r="CLA10" s="64"/>
      <c r="CLB10" s="64"/>
      <c r="CLC10" s="64"/>
      <c r="CLD10" s="64"/>
      <c r="CLE10" s="64"/>
      <c r="CLF10" s="64"/>
      <c r="CLG10" s="64"/>
      <c r="CLH10" s="64"/>
      <c r="CLI10" s="64"/>
      <c r="CLJ10" s="64"/>
      <c r="CLK10" s="64"/>
      <c r="CLL10" s="64"/>
      <c r="CLM10" s="64"/>
      <c r="CLN10" s="64"/>
      <c r="CLO10" s="64"/>
      <c r="CLP10" s="64"/>
      <c r="CLQ10" s="64"/>
      <c r="CLR10" s="64"/>
      <c r="CLS10" s="64"/>
      <c r="CLT10" s="64"/>
      <c r="CLU10" s="64"/>
      <c r="CLV10" s="64"/>
      <c r="CLW10" s="64"/>
      <c r="CLX10" s="64"/>
      <c r="CLY10" s="64"/>
      <c r="CLZ10" s="64"/>
      <c r="CMA10" s="64"/>
      <c r="CMB10" s="64"/>
      <c r="CMC10" s="64"/>
      <c r="CMD10" s="64"/>
      <c r="CME10" s="64"/>
      <c r="CMF10" s="64"/>
      <c r="CMG10" s="64"/>
      <c r="CMH10" s="64"/>
      <c r="CMI10" s="64"/>
      <c r="CMJ10" s="64"/>
      <c r="CMK10" s="64"/>
      <c r="CML10" s="64"/>
      <c r="CMM10" s="64"/>
      <c r="CMN10" s="64"/>
      <c r="CMO10" s="64"/>
      <c r="CMP10" s="64"/>
      <c r="CMQ10" s="64"/>
      <c r="CMR10" s="64"/>
      <c r="CMS10" s="64"/>
      <c r="CMT10" s="64"/>
      <c r="CMU10" s="64"/>
      <c r="CMV10" s="64"/>
      <c r="CMW10" s="64"/>
      <c r="CMX10" s="64"/>
      <c r="CMY10" s="64"/>
      <c r="CMZ10" s="64"/>
      <c r="CNA10" s="64"/>
      <c r="CNB10" s="64"/>
      <c r="CNC10" s="64"/>
      <c r="CND10" s="64"/>
      <c r="CNE10" s="64"/>
      <c r="CNF10" s="64"/>
      <c r="CNG10" s="64"/>
      <c r="CNH10" s="64"/>
      <c r="CNI10" s="64"/>
      <c r="CNJ10" s="64"/>
      <c r="CNK10" s="64"/>
      <c r="CNL10" s="64"/>
      <c r="CNM10" s="64"/>
      <c r="CNN10" s="64"/>
      <c r="CNO10" s="64"/>
      <c r="CNP10" s="64"/>
      <c r="CNQ10" s="64"/>
      <c r="CNR10" s="64"/>
      <c r="CNS10" s="64"/>
      <c r="CNT10" s="64"/>
      <c r="CNU10" s="64"/>
      <c r="CNV10" s="64"/>
      <c r="CNW10" s="64"/>
      <c r="CNX10" s="64"/>
      <c r="CNY10" s="64"/>
      <c r="CNZ10" s="64"/>
      <c r="COA10" s="64"/>
      <c r="COB10" s="64"/>
      <c r="COC10" s="64"/>
      <c r="COD10" s="64"/>
      <c r="COE10" s="64"/>
      <c r="COF10" s="64"/>
      <c r="COG10" s="64"/>
      <c r="COH10" s="64"/>
      <c r="COI10" s="64"/>
      <c r="COJ10" s="64"/>
      <c r="COK10" s="64"/>
      <c r="COL10" s="64"/>
      <c r="COM10" s="64"/>
      <c r="CON10" s="64"/>
      <c r="COO10" s="64"/>
      <c r="COP10" s="64"/>
      <c r="COQ10" s="64"/>
      <c r="COR10" s="64"/>
      <c r="COS10" s="64"/>
      <c r="COT10" s="64"/>
      <c r="COU10" s="64"/>
      <c r="COV10" s="64"/>
      <c r="COW10" s="64"/>
      <c r="COX10" s="64"/>
      <c r="COY10" s="64"/>
      <c r="COZ10" s="64"/>
      <c r="CPA10" s="64"/>
      <c r="CPB10" s="64"/>
      <c r="CPC10" s="64"/>
      <c r="CPD10" s="64"/>
      <c r="CPE10" s="64"/>
      <c r="CPF10" s="64"/>
      <c r="CPG10" s="64"/>
      <c r="CPH10" s="64"/>
      <c r="CPI10" s="64"/>
      <c r="CPJ10" s="64"/>
      <c r="CPK10" s="64"/>
      <c r="CPL10" s="64"/>
      <c r="CPM10" s="64"/>
      <c r="CPN10" s="64"/>
      <c r="CPO10" s="64"/>
      <c r="CPP10" s="64"/>
      <c r="CPQ10" s="64"/>
      <c r="CPR10" s="64"/>
      <c r="CPS10" s="64"/>
      <c r="CPT10" s="64"/>
      <c r="CPU10" s="64"/>
      <c r="CPV10" s="64"/>
      <c r="CPW10" s="64"/>
      <c r="CPX10" s="64"/>
      <c r="CPY10" s="64"/>
      <c r="CPZ10" s="64"/>
      <c r="CQA10" s="64"/>
      <c r="CQB10" s="64"/>
      <c r="CQC10" s="64"/>
      <c r="CQD10" s="64"/>
      <c r="CQE10" s="64"/>
      <c r="CQF10" s="64"/>
      <c r="CQG10" s="64"/>
      <c r="CQH10" s="64"/>
      <c r="CQI10" s="64"/>
      <c r="CQJ10" s="64"/>
      <c r="CQK10" s="64"/>
      <c r="CQL10" s="64"/>
      <c r="CQM10" s="64"/>
      <c r="CQN10" s="64"/>
      <c r="CQO10" s="64"/>
      <c r="CQP10" s="64"/>
      <c r="CQQ10" s="64"/>
      <c r="CQR10" s="64"/>
      <c r="CQS10" s="64"/>
      <c r="CQT10" s="64"/>
      <c r="CQU10" s="64"/>
      <c r="CQV10" s="64"/>
      <c r="CQW10" s="64"/>
      <c r="CQX10" s="64"/>
      <c r="CQY10" s="64"/>
      <c r="CQZ10" s="64"/>
      <c r="CRA10" s="64"/>
      <c r="CRB10" s="64"/>
      <c r="CRC10" s="64"/>
      <c r="CRD10" s="64"/>
      <c r="CRE10" s="64"/>
      <c r="CRF10" s="64"/>
      <c r="CRG10" s="64"/>
      <c r="CRH10" s="64"/>
      <c r="CRI10" s="64"/>
      <c r="CRJ10" s="64"/>
      <c r="CRK10" s="64"/>
      <c r="CRL10" s="64"/>
      <c r="CRM10" s="64"/>
      <c r="CRN10" s="64"/>
      <c r="CRO10" s="64"/>
      <c r="CRP10" s="64"/>
      <c r="CRQ10" s="64"/>
      <c r="CRR10" s="64"/>
      <c r="CRS10" s="64"/>
      <c r="CRT10" s="64"/>
      <c r="CRU10" s="64"/>
      <c r="CRV10" s="64"/>
      <c r="CRW10" s="64"/>
      <c r="CRX10" s="64"/>
      <c r="CRY10" s="64"/>
      <c r="CRZ10" s="64"/>
      <c r="CSA10" s="64"/>
      <c r="CSB10" s="64"/>
      <c r="CSC10" s="64"/>
      <c r="CSD10" s="64"/>
      <c r="CSE10" s="64"/>
      <c r="CSF10" s="64"/>
      <c r="CSG10" s="64"/>
      <c r="CSH10" s="64"/>
      <c r="CSI10" s="64"/>
      <c r="CSJ10" s="64"/>
      <c r="CSK10" s="64"/>
      <c r="CSL10" s="64"/>
      <c r="CSM10" s="64"/>
      <c r="CSN10" s="64"/>
      <c r="CSO10" s="64"/>
      <c r="CSP10" s="64"/>
      <c r="CSQ10" s="64"/>
      <c r="CSR10" s="64"/>
      <c r="CSS10" s="64"/>
      <c r="CST10" s="64"/>
      <c r="CSU10" s="64"/>
      <c r="CSV10" s="64"/>
      <c r="CSW10" s="64"/>
      <c r="CSX10" s="64"/>
      <c r="CSY10" s="64"/>
      <c r="CSZ10" s="64"/>
      <c r="CTA10" s="64"/>
      <c r="CTB10" s="64"/>
      <c r="CTC10" s="64"/>
      <c r="CTD10" s="64"/>
      <c r="CTE10" s="64"/>
      <c r="CTF10" s="64"/>
      <c r="CTG10" s="64"/>
      <c r="CTH10" s="64"/>
      <c r="CTI10" s="64"/>
      <c r="CTJ10" s="64"/>
      <c r="CTK10" s="64"/>
      <c r="CTL10" s="64"/>
      <c r="CTM10" s="64"/>
      <c r="CTN10" s="64"/>
      <c r="CTO10" s="64"/>
      <c r="CTP10" s="64"/>
      <c r="CTQ10" s="64"/>
      <c r="CTR10" s="64"/>
      <c r="CTS10" s="64"/>
      <c r="CTT10" s="64"/>
      <c r="CTU10" s="64"/>
      <c r="CTV10" s="64"/>
      <c r="CTW10" s="64"/>
      <c r="CTX10" s="64"/>
      <c r="CTY10" s="64"/>
      <c r="CTZ10" s="64"/>
      <c r="CUA10" s="64"/>
      <c r="CUB10" s="64"/>
      <c r="CUC10" s="64"/>
      <c r="CUD10" s="64"/>
      <c r="CUE10" s="64"/>
      <c r="CUF10" s="64"/>
      <c r="CUG10" s="64"/>
      <c r="CUH10" s="64"/>
      <c r="CUI10" s="64"/>
      <c r="CUJ10" s="64"/>
      <c r="CUK10" s="64"/>
      <c r="CUL10" s="64"/>
      <c r="CUM10" s="64"/>
      <c r="CUN10" s="64"/>
      <c r="CUO10" s="64"/>
      <c r="CUP10" s="64"/>
      <c r="CUQ10" s="64"/>
      <c r="CUR10" s="64"/>
      <c r="CUS10" s="64"/>
      <c r="CUT10" s="64"/>
      <c r="CUU10" s="64"/>
      <c r="CUV10" s="64"/>
      <c r="CUW10" s="64"/>
      <c r="CUX10" s="64"/>
      <c r="CUY10" s="64"/>
      <c r="CUZ10" s="64"/>
      <c r="CVA10" s="64"/>
      <c r="CVB10" s="64"/>
      <c r="CVC10" s="64"/>
      <c r="CVD10" s="64"/>
      <c r="CVE10" s="64"/>
      <c r="CVF10" s="64"/>
      <c r="CVG10" s="64"/>
      <c r="CVH10" s="64"/>
      <c r="CVI10" s="64"/>
      <c r="CVJ10" s="64"/>
      <c r="CVK10" s="64"/>
      <c r="CVL10" s="64"/>
      <c r="CVM10" s="64"/>
      <c r="CVN10" s="64"/>
      <c r="CVO10" s="64"/>
      <c r="CVP10" s="64"/>
      <c r="CVQ10" s="64"/>
      <c r="CVR10" s="64"/>
      <c r="CVS10" s="64"/>
      <c r="CVT10" s="64"/>
      <c r="CVU10" s="64"/>
      <c r="CVV10" s="64"/>
      <c r="CVW10" s="64"/>
      <c r="CVX10" s="64"/>
      <c r="CVY10" s="64"/>
      <c r="CVZ10" s="64"/>
      <c r="CWA10" s="64"/>
      <c r="CWB10" s="64"/>
      <c r="CWC10" s="64"/>
      <c r="CWD10" s="64"/>
      <c r="CWE10" s="64"/>
      <c r="CWF10" s="64"/>
      <c r="CWG10" s="64"/>
      <c r="CWH10" s="64"/>
      <c r="CWI10" s="64"/>
      <c r="CWJ10" s="64"/>
      <c r="CWK10" s="64"/>
      <c r="CWL10" s="64"/>
      <c r="CWM10" s="64"/>
      <c r="CWN10" s="64"/>
      <c r="CWO10" s="64"/>
      <c r="CWP10" s="64"/>
      <c r="CWQ10" s="64"/>
      <c r="CWR10" s="64"/>
      <c r="CWS10" s="64"/>
      <c r="CWT10" s="64"/>
      <c r="CWU10" s="64"/>
      <c r="CWV10" s="64"/>
      <c r="CWW10" s="64"/>
      <c r="CWX10" s="64"/>
      <c r="CWY10" s="64"/>
      <c r="CWZ10" s="64"/>
      <c r="CXA10" s="64"/>
      <c r="CXB10" s="64"/>
      <c r="CXC10" s="64"/>
      <c r="CXD10" s="64"/>
      <c r="CXE10" s="64"/>
      <c r="CXF10" s="64"/>
      <c r="CXG10" s="64"/>
      <c r="CXH10" s="64"/>
      <c r="CXI10" s="64"/>
      <c r="CXJ10" s="64"/>
      <c r="CXK10" s="64"/>
      <c r="CXL10" s="64"/>
      <c r="CXM10" s="64"/>
      <c r="CXN10" s="64"/>
      <c r="CXO10" s="64"/>
      <c r="CXP10" s="64"/>
      <c r="CXQ10" s="64"/>
      <c r="CXR10" s="64"/>
      <c r="CXS10" s="64"/>
      <c r="CXT10" s="64"/>
      <c r="CXU10" s="64"/>
      <c r="CXV10" s="64"/>
      <c r="CXW10" s="64"/>
      <c r="CXX10" s="64"/>
      <c r="CXY10" s="64"/>
      <c r="CXZ10" s="64"/>
      <c r="CYA10" s="64"/>
      <c r="CYB10" s="64"/>
      <c r="CYC10" s="64"/>
      <c r="CYD10" s="64"/>
      <c r="CYE10" s="64"/>
      <c r="CYF10" s="64"/>
      <c r="CYG10" s="64"/>
      <c r="CYH10" s="64"/>
      <c r="CYI10" s="64"/>
      <c r="CYJ10" s="64"/>
      <c r="CYK10" s="64"/>
      <c r="CYL10" s="64"/>
      <c r="CYM10" s="64"/>
      <c r="CYN10" s="64"/>
      <c r="CYO10" s="64"/>
      <c r="CYP10" s="64"/>
      <c r="CYQ10" s="64"/>
      <c r="CYR10" s="64"/>
      <c r="CYS10" s="64"/>
      <c r="CYT10" s="64"/>
      <c r="CYU10" s="64"/>
      <c r="CYV10" s="64"/>
      <c r="CYW10" s="64"/>
      <c r="CYX10" s="64"/>
      <c r="CYY10" s="64"/>
      <c r="CYZ10" s="64"/>
      <c r="CZA10" s="64"/>
      <c r="CZB10" s="64"/>
      <c r="CZC10" s="64"/>
      <c r="CZD10" s="64"/>
      <c r="CZE10" s="64"/>
      <c r="CZF10" s="64"/>
      <c r="CZG10" s="64"/>
      <c r="CZH10" s="64"/>
      <c r="CZI10" s="64"/>
      <c r="CZJ10" s="64"/>
      <c r="CZK10" s="64"/>
      <c r="CZL10" s="64"/>
      <c r="CZM10" s="64"/>
      <c r="CZN10" s="64"/>
      <c r="CZO10" s="64"/>
      <c r="CZP10" s="64"/>
      <c r="CZQ10" s="64"/>
      <c r="CZR10" s="64"/>
      <c r="CZS10" s="64"/>
      <c r="CZT10" s="64"/>
      <c r="CZU10" s="64"/>
      <c r="CZV10" s="64"/>
      <c r="CZW10" s="64"/>
      <c r="CZX10" s="64"/>
      <c r="CZY10" s="64"/>
      <c r="CZZ10" s="64"/>
      <c r="DAA10" s="64"/>
      <c r="DAB10" s="64"/>
      <c r="DAC10" s="64"/>
      <c r="DAD10" s="64"/>
      <c r="DAE10" s="64"/>
      <c r="DAF10" s="64"/>
      <c r="DAG10" s="64"/>
      <c r="DAH10" s="64"/>
      <c r="DAI10" s="64"/>
      <c r="DAJ10" s="64"/>
      <c r="DAK10" s="64"/>
      <c r="DAL10" s="64"/>
      <c r="DAM10" s="64"/>
      <c r="DAN10" s="64"/>
      <c r="DAO10" s="64"/>
      <c r="DAP10" s="64"/>
      <c r="DAQ10" s="64"/>
      <c r="DAR10" s="64"/>
      <c r="DAS10" s="64"/>
      <c r="DAT10" s="64"/>
      <c r="DAU10" s="64"/>
      <c r="DAV10" s="64"/>
      <c r="DAW10" s="64"/>
      <c r="DAX10" s="64"/>
      <c r="DAY10" s="64"/>
      <c r="DAZ10" s="64"/>
      <c r="DBA10" s="64"/>
      <c r="DBB10" s="64"/>
      <c r="DBC10" s="64"/>
      <c r="DBD10" s="64"/>
      <c r="DBE10" s="64"/>
      <c r="DBF10" s="64"/>
      <c r="DBG10" s="64"/>
      <c r="DBH10" s="64"/>
      <c r="DBI10" s="64"/>
      <c r="DBJ10" s="64"/>
      <c r="DBK10" s="64"/>
      <c r="DBL10" s="64"/>
      <c r="DBM10" s="64"/>
      <c r="DBN10" s="64"/>
      <c r="DBO10" s="64"/>
      <c r="DBP10" s="64"/>
      <c r="DBQ10" s="64"/>
      <c r="DBR10" s="64"/>
      <c r="DBS10" s="64"/>
      <c r="DBT10" s="64"/>
      <c r="DBU10" s="64"/>
      <c r="DBV10" s="64"/>
      <c r="DBW10" s="64"/>
      <c r="DBX10" s="64"/>
      <c r="DBY10" s="64"/>
      <c r="DBZ10" s="64"/>
      <c r="DCA10" s="64"/>
      <c r="DCB10" s="64"/>
      <c r="DCC10" s="64"/>
      <c r="DCD10" s="64"/>
      <c r="DCE10" s="64"/>
      <c r="DCF10" s="64"/>
      <c r="DCG10" s="64"/>
      <c r="DCH10" s="64"/>
      <c r="DCI10" s="64"/>
      <c r="DCJ10" s="64"/>
      <c r="DCK10" s="64"/>
      <c r="DCL10" s="64"/>
      <c r="DCM10" s="64"/>
      <c r="DCN10" s="64"/>
      <c r="DCO10" s="64"/>
      <c r="DCP10" s="64"/>
      <c r="DCQ10" s="64"/>
      <c r="DCR10" s="64"/>
      <c r="DCS10" s="64"/>
      <c r="DCT10" s="64"/>
      <c r="DCU10" s="64"/>
    </row>
    <row r="11" spans="1:2803" s="120" customFormat="1" ht="20.100000000000001" customHeight="1" x14ac:dyDescent="0.2">
      <c r="A11" s="125">
        <f t="shared" si="5"/>
        <v>5</v>
      </c>
      <c r="B11" s="6"/>
      <c r="C11" s="6"/>
      <c r="D11" s="5" t="s">
        <v>15</v>
      </c>
      <c r="E11" s="176">
        <v>1</v>
      </c>
      <c r="F11" s="177">
        <v>0</v>
      </c>
      <c r="G11" s="176">
        <f t="shared" si="0"/>
        <v>1</v>
      </c>
      <c r="H11" s="6" t="s">
        <v>11</v>
      </c>
      <c r="I11" s="3">
        <v>0</v>
      </c>
      <c r="J11" s="3">
        <f t="shared" si="1"/>
        <v>0</v>
      </c>
      <c r="K11" s="134">
        <v>0</v>
      </c>
      <c r="L11" s="134">
        <f t="shared" si="2"/>
        <v>0</v>
      </c>
      <c r="M11" s="134">
        <v>0</v>
      </c>
      <c r="N11" s="137">
        <f t="shared" si="3"/>
        <v>0</v>
      </c>
      <c r="O11" s="178">
        <f t="shared" si="4"/>
        <v>0</v>
      </c>
      <c r="P11" s="129"/>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4"/>
      <c r="CR11" s="64"/>
      <c r="CS11" s="64"/>
      <c r="CT11" s="64"/>
      <c r="CU11" s="64"/>
      <c r="CV11" s="64"/>
      <c r="CW11" s="64"/>
      <c r="CX11" s="64"/>
      <c r="CY11" s="64"/>
      <c r="CZ11" s="64"/>
      <c r="DA11" s="64"/>
      <c r="DB11" s="64"/>
      <c r="DC11" s="64"/>
      <c r="DD11" s="64"/>
      <c r="DE11" s="64"/>
      <c r="DF11" s="64"/>
      <c r="DG11" s="64"/>
      <c r="DH11" s="64"/>
      <c r="DI11" s="64"/>
      <c r="DJ11" s="64"/>
      <c r="DK11" s="64"/>
      <c r="DL11" s="64"/>
      <c r="DM11" s="64"/>
      <c r="DN11" s="64"/>
      <c r="DO11" s="64"/>
      <c r="DP11" s="64"/>
      <c r="DQ11" s="64"/>
      <c r="DR11" s="64"/>
      <c r="DS11" s="64"/>
      <c r="DT11" s="64"/>
      <c r="DU11" s="64"/>
      <c r="DV11" s="64"/>
      <c r="DW11" s="64"/>
      <c r="DX11" s="64"/>
      <c r="DY11" s="64"/>
      <c r="DZ11" s="64"/>
      <c r="EA11" s="64"/>
      <c r="EB11" s="64"/>
      <c r="EC11" s="64"/>
      <c r="ED11" s="64"/>
      <c r="EE11" s="64"/>
      <c r="EF11" s="64"/>
      <c r="EG11" s="64"/>
      <c r="EH11" s="64"/>
      <c r="EI11" s="64"/>
      <c r="EJ11" s="64"/>
      <c r="EK11" s="64"/>
      <c r="EL11" s="64"/>
      <c r="EM11" s="64"/>
      <c r="EN11" s="64"/>
      <c r="EO11" s="64"/>
      <c r="EP11" s="64"/>
      <c r="EQ11" s="64"/>
      <c r="ER11" s="64"/>
      <c r="ES11" s="64"/>
      <c r="ET11" s="64"/>
      <c r="EU11" s="64"/>
      <c r="EV11" s="64"/>
      <c r="EW11" s="64"/>
      <c r="EX11" s="64"/>
      <c r="EY11" s="64"/>
      <c r="EZ11" s="64"/>
      <c r="FA11" s="64"/>
      <c r="FB11" s="64"/>
      <c r="FC11" s="64"/>
      <c r="FD11" s="64"/>
      <c r="FE11" s="64"/>
      <c r="FF11" s="64"/>
      <c r="FG11" s="64"/>
      <c r="FH11" s="64"/>
      <c r="FI11" s="64"/>
      <c r="FJ11" s="64"/>
      <c r="FK11" s="64"/>
      <c r="FL11" s="64"/>
      <c r="FM11" s="64"/>
      <c r="FN11" s="64"/>
      <c r="FO11" s="64"/>
      <c r="FP11" s="64"/>
      <c r="FQ11" s="64"/>
      <c r="FR11" s="64"/>
      <c r="FS11" s="64"/>
      <c r="FT11" s="64"/>
      <c r="FU11" s="64"/>
      <c r="FV11" s="64"/>
      <c r="FW11" s="64"/>
      <c r="FX11" s="64"/>
      <c r="FY11" s="64"/>
      <c r="FZ11" s="64"/>
      <c r="GA11" s="64"/>
      <c r="GB11" s="64"/>
      <c r="GC11" s="64"/>
      <c r="GD11" s="64"/>
      <c r="GE11" s="64"/>
      <c r="GF11" s="64"/>
      <c r="GG11" s="64"/>
      <c r="GH11" s="64"/>
      <c r="GI11" s="64"/>
      <c r="GJ11" s="64"/>
      <c r="GK11" s="64"/>
      <c r="GL11" s="64"/>
      <c r="GM11" s="64"/>
      <c r="GN11" s="64"/>
      <c r="GO11" s="64"/>
      <c r="GP11" s="64"/>
      <c r="GQ11" s="64"/>
      <c r="GR11" s="64"/>
      <c r="GS11" s="64"/>
      <c r="GT11" s="64"/>
      <c r="GU11" s="64"/>
      <c r="GV11" s="64"/>
      <c r="GW11" s="64"/>
      <c r="GX11" s="64"/>
      <c r="GY11" s="64"/>
      <c r="GZ11" s="64"/>
      <c r="HA11" s="64"/>
      <c r="HB11" s="64"/>
      <c r="HC11" s="64"/>
      <c r="HD11" s="64"/>
      <c r="HE11" s="64"/>
      <c r="HF11" s="64"/>
      <c r="HG11" s="64"/>
      <c r="HH11" s="64"/>
      <c r="HI11" s="64"/>
      <c r="HJ11" s="64"/>
      <c r="HK11" s="64"/>
      <c r="HL11" s="64"/>
      <c r="HM11" s="64"/>
      <c r="HN11" s="64"/>
      <c r="HO11" s="64"/>
      <c r="HP11" s="64"/>
      <c r="HQ11" s="64"/>
      <c r="HR11" s="64"/>
      <c r="HS11" s="64"/>
      <c r="HT11" s="64"/>
      <c r="HU11" s="64"/>
      <c r="HV11" s="64"/>
      <c r="HW11" s="64"/>
      <c r="HX11" s="64"/>
      <c r="HY11" s="64"/>
      <c r="HZ11" s="64"/>
      <c r="IA11" s="64"/>
      <c r="IB11" s="64"/>
      <c r="IC11" s="64"/>
      <c r="ID11" s="64"/>
      <c r="IE11" s="64"/>
      <c r="IF11" s="64"/>
      <c r="IG11" s="64"/>
      <c r="IH11" s="64"/>
      <c r="II11" s="64"/>
      <c r="IJ11" s="64"/>
      <c r="IK11" s="64"/>
      <c r="IL11" s="64"/>
      <c r="IM11" s="64"/>
      <c r="IN11" s="64"/>
      <c r="IO11" s="64"/>
      <c r="IP11" s="64"/>
      <c r="IQ11" s="64"/>
      <c r="IR11" s="64"/>
      <c r="IS11" s="64"/>
      <c r="IT11" s="64"/>
      <c r="IU11" s="64"/>
      <c r="IV11" s="64"/>
      <c r="IW11" s="64"/>
      <c r="IX11" s="64"/>
      <c r="IY11" s="64"/>
      <c r="IZ11" s="64"/>
      <c r="JA11" s="64"/>
      <c r="JB11" s="64"/>
      <c r="JC11" s="64"/>
      <c r="JD11" s="64"/>
      <c r="JE11" s="64"/>
      <c r="JF11" s="64"/>
      <c r="JG11" s="64"/>
      <c r="JH11" s="64"/>
      <c r="JI11" s="64"/>
      <c r="JJ11" s="64"/>
      <c r="JK11" s="64"/>
      <c r="JL11" s="64"/>
      <c r="JM11" s="64"/>
      <c r="JN11" s="64"/>
      <c r="JO11" s="64"/>
      <c r="JP11" s="64"/>
      <c r="JQ11" s="64"/>
      <c r="JR11" s="64"/>
      <c r="JS11" s="64"/>
      <c r="JT11" s="64"/>
      <c r="JU11" s="64"/>
      <c r="JV11" s="64"/>
      <c r="JW11" s="64"/>
      <c r="JX11" s="64"/>
      <c r="JY11" s="64"/>
      <c r="JZ11" s="64"/>
      <c r="KA11" s="64"/>
      <c r="KB11" s="64"/>
      <c r="KC11" s="64"/>
      <c r="KD11" s="64"/>
      <c r="KE11" s="64"/>
      <c r="KF11" s="64"/>
      <c r="KG11" s="64"/>
      <c r="KH11" s="64"/>
      <c r="KI11" s="64"/>
      <c r="KJ11" s="64"/>
      <c r="KK11" s="64"/>
      <c r="KL11" s="64"/>
      <c r="KM11" s="64"/>
      <c r="KN11" s="64"/>
      <c r="KO11" s="64"/>
      <c r="KP11" s="64"/>
      <c r="KQ11" s="64"/>
      <c r="KR11" s="64"/>
      <c r="KS11" s="64"/>
      <c r="KT11" s="64"/>
      <c r="KU11" s="64"/>
      <c r="KV11" s="64"/>
      <c r="KW11" s="64"/>
      <c r="KX11" s="64"/>
      <c r="KY11" s="64"/>
      <c r="KZ11" s="64"/>
      <c r="LA11" s="64"/>
      <c r="LB11" s="64"/>
      <c r="LC11" s="64"/>
      <c r="LD11" s="64"/>
      <c r="LE11" s="64"/>
      <c r="LF11" s="64"/>
      <c r="LG11" s="64"/>
      <c r="LH11" s="64"/>
      <c r="LI11" s="64"/>
      <c r="LJ11" s="64"/>
      <c r="LK11" s="64"/>
      <c r="LL11" s="64"/>
      <c r="LM11" s="64"/>
      <c r="LN11" s="64"/>
      <c r="LO11" s="64"/>
      <c r="LP11" s="64"/>
      <c r="LQ11" s="64"/>
      <c r="LR11" s="64"/>
      <c r="LS11" s="64"/>
      <c r="LT11" s="64"/>
      <c r="LU11" s="64"/>
      <c r="LV11" s="64"/>
      <c r="LW11" s="64"/>
      <c r="LX11" s="64"/>
      <c r="LY11" s="64"/>
      <c r="LZ11" s="64"/>
      <c r="MA11" s="64"/>
      <c r="MB11" s="64"/>
      <c r="MC11" s="64"/>
      <c r="MD11" s="64"/>
      <c r="ME11" s="64"/>
      <c r="MF11" s="64"/>
      <c r="MG11" s="64"/>
      <c r="MH11" s="64"/>
      <c r="MI11" s="64"/>
      <c r="MJ11" s="64"/>
      <c r="MK11" s="64"/>
      <c r="ML11" s="64"/>
      <c r="MM11" s="64"/>
      <c r="MN11" s="64"/>
      <c r="MO11" s="64"/>
      <c r="MP11" s="64"/>
      <c r="MQ11" s="64"/>
      <c r="MR11" s="64"/>
      <c r="MS11" s="64"/>
      <c r="MT11" s="64"/>
      <c r="MU11" s="64"/>
      <c r="MV11" s="64"/>
      <c r="MW11" s="64"/>
      <c r="MX11" s="64"/>
      <c r="MY11" s="64"/>
      <c r="MZ11" s="64"/>
      <c r="NA11" s="64"/>
      <c r="NB11" s="64"/>
      <c r="NC11" s="64"/>
      <c r="ND11" s="64"/>
      <c r="NE11" s="64"/>
      <c r="NF11" s="64"/>
      <c r="NG11" s="64"/>
      <c r="NH11" s="64"/>
      <c r="NI11" s="64"/>
      <c r="NJ11" s="64"/>
      <c r="NK11" s="64"/>
      <c r="NL11" s="64"/>
      <c r="NM11" s="64"/>
      <c r="NN11" s="64"/>
      <c r="NO11" s="64"/>
      <c r="NP11" s="64"/>
      <c r="NQ11" s="64"/>
      <c r="NR11" s="64"/>
      <c r="NS11" s="64"/>
      <c r="NT11" s="64"/>
      <c r="NU11" s="64"/>
      <c r="NV11" s="64"/>
      <c r="NW11" s="64"/>
      <c r="NX11" s="64"/>
      <c r="NY11" s="64"/>
      <c r="NZ11" s="64"/>
      <c r="OA11" s="64"/>
      <c r="OB11" s="64"/>
      <c r="OC11" s="64"/>
      <c r="OD11" s="64"/>
      <c r="OE11" s="64"/>
      <c r="OF11" s="64"/>
      <c r="OG11" s="64"/>
      <c r="OH11" s="64"/>
      <c r="OI11" s="64"/>
      <c r="OJ11" s="64"/>
      <c r="OK11" s="64"/>
      <c r="OL11" s="64"/>
      <c r="OM11" s="64"/>
      <c r="ON11" s="64"/>
      <c r="OO11" s="64"/>
      <c r="OP11" s="64"/>
      <c r="OQ11" s="64"/>
      <c r="OR11" s="64"/>
      <c r="OS11" s="64"/>
      <c r="OT11" s="64"/>
      <c r="OU11" s="64"/>
      <c r="OV11" s="64"/>
      <c r="OW11" s="64"/>
      <c r="OX11" s="64"/>
      <c r="OY11" s="64"/>
      <c r="OZ11" s="64"/>
      <c r="PA11" s="64"/>
      <c r="PB11" s="64"/>
      <c r="PC11" s="64"/>
      <c r="PD11" s="64"/>
      <c r="PE11" s="64"/>
      <c r="PF11" s="64"/>
      <c r="PG11" s="64"/>
      <c r="PH11" s="64"/>
      <c r="PI11" s="64"/>
      <c r="PJ11" s="64"/>
      <c r="PK11" s="64"/>
      <c r="PL11" s="64"/>
      <c r="PM11" s="64"/>
      <c r="PN11" s="64"/>
      <c r="PO11" s="64"/>
      <c r="PP11" s="64"/>
      <c r="PQ11" s="64"/>
      <c r="PR11" s="64"/>
      <c r="PS11" s="64"/>
      <c r="PT11" s="64"/>
      <c r="PU11" s="64"/>
      <c r="PV11" s="64"/>
      <c r="PW11" s="64"/>
      <c r="PX11" s="64"/>
      <c r="PY11" s="64"/>
      <c r="PZ11" s="64"/>
      <c r="QA11" s="64"/>
      <c r="QB11" s="64"/>
      <c r="QC11" s="64"/>
      <c r="QD11" s="64"/>
      <c r="QE11" s="64"/>
      <c r="QF11" s="64"/>
      <c r="QG11" s="64"/>
      <c r="QH11" s="64"/>
      <c r="QI11" s="64"/>
      <c r="QJ11" s="64"/>
      <c r="QK11" s="64"/>
      <c r="QL11" s="64"/>
      <c r="QM11" s="64"/>
      <c r="QN11" s="64"/>
      <c r="QO11" s="64"/>
      <c r="QP11" s="64"/>
      <c r="QQ11" s="64"/>
      <c r="QR11" s="64"/>
      <c r="QS11" s="64"/>
      <c r="QT11" s="64"/>
      <c r="QU11" s="64"/>
      <c r="QV11" s="64"/>
      <c r="QW11" s="64"/>
      <c r="QX11" s="64"/>
      <c r="QY11" s="64"/>
      <c r="QZ11" s="64"/>
      <c r="RA11" s="64"/>
      <c r="RB11" s="64"/>
      <c r="RC11" s="64"/>
      <c r="RD11" s="64"/>
      <c r="RE11" s="64"/>
      <c r="RF11" s="64"/>
      <c r="RG11" s="64"/>
      <c r="RH11" s="64"/>
      <c r="RI11" s="64"/>
      <c r="RJ11" s="64"/>
      <c r="RK11" s="64"/>
      <c r="RL11" s="64"/>
      <c r="RM11" s="64"/>
      <c r="RN11" s="64"/>
      <c r="RO11" s="64"/>
      <c r="RP11" s="64"/>
      <c r="RQ11" s="64"/>
      <c r="RR11" s="64"/>
      <c r="RS11" s="64"/>
      <c r="RT11" s="64"/>
      <c r="RU11" s="64"/>
      <c r="RV11" s="64"/>
      <c r="RW11" s="64"/>
      <c r="RX11" s="64"/>
      <c r="RY11" s="64"/>
      <c r="RZ11" s="64"/>
      <c r="SA11" s="64"/>
      <c r="SB11" s="64"/>
      <c r="SC11" s="64"/>
      <c r="SD11" s="64"/>
      <c r="SE11" s="64"/>
      <c r="SF11" s="64"/>
      <c r="SG11" s="64"/>
      <c r="SH11" s="64"/>
      <c r="SI11" s="64"/>
      <c r="SJ11" s="64"/>
      <c r="SK11" s="64"/>
      <c r="SL11" s="64"/>
      <c r="SM11" s="64"/>
      <c r="SN11" s="64"/>
      <c r="SO11" s="64"/>
      <c r="SP11" s="64"/>
      <c r="SQ11" s="64"/>
      <c r="SR11" s="64"/>
      <c r="SS11" s="64"/>
      <c r="ST11" s="64"/>
      <c r="SU11" s="64"/>
      <c r="SV11" s="64"/>
      <c r="SW11" s="64"/>
      <c r="SX11" s="64"/>
      <c r="SY11" s="64"/>
      <c r="SZ11" s="64"/>
      <c r="TA11" s="64"/>
      <c r="TB11" s="64"/>
      <c r="TC11" s="64"/>
      <c r="TD11" s="64"/>
      <c r="TE11" s="64"/>
      <c r="TF11" s="64"/>
      <c r="TG11" s="64"/>
      <c r="TH11" s="64"/>
      <c r="TI11" s="64"/>
      <c r="TJ11" s="64"/>
      <c r="TK11" s="64"/>
      <c r="TL11" s="64"/>
      <c r="TM11" s="64"/>
      <c r="TN11" s="64"/>
      <c r="TO11" s="64"/>
      <c r="TP11" s="64"/>
      <c r="TQ11" s="64"/>
      <c r="TR11" s="64"/>
      <c r="TS11" s="64"/>
      <c r="TT11" s="64"/>
      <c r="TU11" s="64"/>
      <c r="TV11" s="64"/>
      <c r="TW11" s="64"/>
      <c r="TX11" s="64"/>
      <c r="TY11" s="64"/>
      <c r="TZ11" s="64"/>
      <c r="UA11" s="64"/>
      <c r="UB11" s="64"/>
      <c r="UC11" s="64"/>
      <c r="UD11" s="64"/>
      <c r="UE11" s="64"/>
      <c r="UF11" s="64"/>
      <c r="UG11" s="64"/>
      <c r="UH11" s="64"/>
      <c r="UI11" s="64"/>
      <c r="UJ11" s="64"/>
      <c r="UK11" s="64"/>
      <c r="UL11" s="64"/>
      <c r="UM11" s="64"/>
      <c r="UN11" s="64"/>
      <c r="UO11" s="64"/>
      <c r="UP11" s="64"/>
      <c r="UQ11" s="64"/>
      <c r="UR11" s="64"/>
      <c r="US11" s="64"/>
      <c r="UT11" s="64"/>
      <c r="UU11" s="64"/>
      <c r="UV11" s="64"/>
      <c r="UW11" s="64"/>
      <c r="UX11" s="64"/>
      <c r="UY11" s="64"/>
      <c r="UZ11" s="64"/>
      <c r="VA11" s="64"/>
      <c r="VB11" s="64"/>
      <c r="VC11" s="64"/>
      <c r="VD11" s="64"/>
      <c r="VE11" s="64"/>
      <c r="VF11" s="64"/>
      <c r="VG11" s="64"/>
      <c r="VH11" s="64"/>
      <c r="VI11" s="64"/>
      <c r="VJ11" s="64"/>
      <c r="VK11" s="64"/>
      <c r="VL11" s="64"/>
      <c r="VM11" s="64"/>
      <c r="VN11" s="64"/>
      <c r="VO11" s="64"/>
      <c r="VP11" s="64"/>
      <c r="VQ11" s="64"/>
      <c r="VR11" s="64"/>
      <c r="VS11" s="64"/>
      <c r="VT11" s="64"/>
      <c r="VU11" s="64"/>
      <c r="VV11" s="64"/>
      <c r="VW11" s="64"/>
      <c r="VX11" s="64"/>
      <c r="VY11" s="64"/>
      <c r="VZ11" s="64"/>
      <c r="WA11" s="64"/>
      <c r="WB11" s="64"/>
      <c r="WC11" s="64"/>
      <c r="WD11" s="64"/>
      <c r="WE11" s="64"/>
      <c r="WF11" s="64"/>
      <c r="WG11" s="64"/>
      <c r="WH11" s="64"/>
      <c r="WI11" s="64"/>
      <c r="WJ11" s="64"/>
      <c r="WK11" s="64"/>
      <c r="WL11" s="64"/>
      <c r="WM11" s="64"/>
      <c r="WN11" s="64"/>
      <c r="WO11" s="64"/>
      <c r="WP11" s="64"/>
      <c r="WQ11" s="64"/>
      <c r="WR11" s="64"/>
      <c r="WS11" s="64"/>
      <c r="WT11" s="64"/>
      <c r="WU11" s="64"/>
      <c r="WV11" s="64"/>
      <c r="WW11" s="64"/>
      <c r="WX11" s="64"/>
      <c r="WY11" s="64"/>
      <c r="WZ11" s="64"/>
      <c r="XA11" s="64"/>
      <c r="XB11" s="64"/>
      <c r="XC11" s="64"/>
      <c r="XD11" s="64"/>
      <c r="XE11" s="64"/>
      <c r="XF11" s="64"/>
      <c r="XG11" s="64"/>
      <c r="XH11" s="64"/>
      <c r="XI11" s="64"/>
      <c r="XJ11" s="64"/>
      <c r="XK11" s="64"/>
      <c r="XL11" s="64"/>
      <c r="XM11" s="64"/>
      <c r="XN11" s="64"/>
      <c r="XO11" s="64"/>
      <c r="XP11" s="64"/>
      <c r="XQ11" s="64"/>
      <c r="XR11" s="64"/>
      <c r="XS11" s="64"/>
      <c r="XT11" s="64"/>
      <c r="XU11" s="64"/>
      <c r="XV11" s="64"/>
      <c r="XW11" s="64"/>
      <c r="XX11" s="64"/>
      <c r="XY11" s="64"/>
      <c r="XZ11" s="64"/>
      <c r="YA11" s="64"/>
      <c r="YB11" s="64"/>
      <c r="YC11" s="64"/>
      <c r="YD11" s="64"/>
      <c r="YE11" s="64"/>
      <c r="YF11" s="64"/>
      <c r="YG11" s="64"/>
      <c r="YH11" s="64"/>
      <c r="YI11" s="64"/>
      <c r="YJ11" s="64"/>
      <c r="YK11" s="64"/>
      <c r="YL11" s="64"/>
      <c r="YM11" s="64"/>
      <c r="YN11" s="64"/>
      <c r="YO11" s="64"/>
      <c r="YP11" s="64"/>
      <c r="YQ11" s="64"/>
      <c r="YR11" s="64"/>
      <c r="YS11" s="64"/>
      <c r="YT11" s="64"/>
      <c r="YU11" s="64"/>
      <c r="YV11" s="64"/>
      <c r="YW11" s="64"/>
      <c r="YX11" s="64"/>
      <c r="YY11" s="64"/>
      <c r="YZ11" s="64"/>
      <c r="ZA11" s="64"/>
      <c r="ZB11" s="64"/>
      <c r="ZC11" s="64"/>
      <c r="ZD11" s="64"/>
      <c r="ZE11" s="64"/>
      <c r="ZF11" s="64"/>
      <c r="ZG11" s="64"/>
      <c r="ZH11" s="64"/>
      <c r="ZI11" s="64"/>
      <c r="ZJ11" s="64"/>
      <c r="ZK11" s="64"/>
      <c r="ZL11" s="64"/>
      <c r="ZM11" s="64"/>
      <c r="ZN11" s="64"/>
      <c r="ZO11" s="64"/>
      <c r="ZP11" s="64"/>
      <c r="ZQ11" s="64"/>
      <c r="ZR11" s="64"/>
      <c r="ZS11" s="64"/>
      <c r="ZT11" s="64"/>
      <c r="ZU11" s="64"/>
      <c r="ZV11" s="64"/>
      <c r="ZW11" s="64"/>
      <c r="ZX11" s="64"/>
      <c r="ZY11" s="64"/>
      <c r="ZZ11" s="64"/>
      <c r="AAA11" s="64"/>
      <c r="AAB11" s="64"/>
      <c r="AAC11" s="64"/>
      <c r="AAD11" s="64"/>
      <c r="AAE11" s="64"/>
      <c r="AAF11" s="64"/>
      <c r="AAG11" s="64"/>
      <c r="AAH11" s="64"/>
      <c r="AAI11" s="64"/>
      <c r="AAJ11" s="64"/>
      <c r="AAK11" s="64"/>
      <c r="AAL11" s="64"/>
      <c r="AAM11" s="64"/>
      <c r="AAN11" s="64"/>
      <c r="AAO11" s="64"/>
      <c r="AAP11" s="64"/>
      <c r="AAQ11" s="64"/>
      <c r="AAR11" s="64"/>
      <c r="AAS11" s="64"/>
      <c r="AAT11" s="64"/>
      <c r="AAU11" s="64"/>
      <c r="AAV11" s="64"/>
      <c r="AAW11" s="64"/>
      <c r="AAX11" s="64"/>
      <c r="AAY11" s="64"/>
      <c r="AAZ11" s="64"/>
      <c r="ABA11" s="64"/>
      <c r="ABB11" s="64"/>
      <c r="ABC11" s="64"/>
      <c r="ABD11" s="64"/>
      <c r="ABE11" s="64"/>
      <c r="ABF11" s="64"/>
      <c r="ABG11" s="64"/>
      <c r="ABH11" s="64"/>
      <c r="ABI11" s="64"/>
      <c r="ABJ11" s="64"/>
      <c r="ABK11" s="64"/>
      <c r="ABL11" s="64"/>
      <c r="ABM11" s="64"/>
      <c r="ABN11" s="64"/>
      <c r="ABO11" s="64"/>
      <c r="ABP11" s="64"/>
      <c r="ABQ11" s="64"/>
      <c r="ABR11" s="64"/>
      <c r="ABS11" s="64"/>
      <c r="ABT11" s="64"/>
      <c r="ABU11" s="64"/>
      <c r="ABV11" s="64"/>
      <c r="ABW11" s="64"/>
      <c r="ABX11" s="64"/>
      <c r="ABY11" s="64"/>
      <c r="ABZ11" s="64"/>
      <c r="ACA11" s="64"/>
      <c r="ACB11" s="64"/>
      <c r="ACC11" s="64"/>
      <c r="ACD11" s="64"/>
      <c r="ACE11" s="64"/>
      <c r="ACF11" s="64"/>
      <c r="ACG11" s="64"/>
      <c r="ACH11" s="64"/>
      <c r="ACI11" s="64"/>
      <c r="ACJ11" s="64"/>
      <c r="ACK11" s="64"/>
      <c r="ACL11" s="64"/>
      <c r="ACM11" s="64"/>
      <c r="ACN11" s="64"/>
      <c r="ACO11" s="64"/>
      <c r="ACP11" s="64"/>
      <c r="ACQ11" s="64"/>
      <c r="ACR11" s="64"/>
      <c r="ACS11" s="64"/>
      <c r="ACT11" s="64"/>
      <c r="ACU11" s="64"/>
      <c r="ACV11" s="64"/>
      <c r="ACW11" s="64"/>
      <c r="ACX11" s="64"/>
      <c r="ACY11" s="64"/>
      <c r="ACZ11" s="64"/>
      <c r="ADA11" s="64"/>
      <c r="ADB11" s="64"/>
      <c r="ADC11" s="64"/>
      <c r="ADD11" s="64"/>
      <c r="ADE11" s="64"/>
      <c r="ADF11" s="64"/>
      <c r="ADG11" s="64"/>
      <c r="ADH11" s="64"/>
      <c r="ADI11" s="64"/>
      <c r="ADJ11" s="64"/>
      <c r="ADK11" s="64"/>
      <c r="ADL11" s="64"/>
      <c r="ADM11" s="64"/>
      <c r="ADN11" s="64"/>
      <c r="ADO11" s="64"/>
      <c r="ADP11" s="64"/>
      <c r="ADQ11" s="64"/>
      <c r="ADR11" s="64"/>
      <c r="ADS11" s="64"/>
      <c r="ADT11" s="64"/>
      <c r="ADU11" s="64"/>
      <c r="ADV11" s="64"/>
      <c r="ADW11" s="64"/>
      <c r="ADX11" s="64"/>
      <c r="ADY11" s="64"/>
      <c r="ADZ11" s="64"/>
      <c r="AEA11" s="64"/>
      <c r="AEB11" s="64"/>
      <c r="AEC11" s="64"/>
      <c r="AED11" s="64"/>
      <c r="AEE11" s="64"/>
      <c r="AEF11" s="64"/>
      <c r="AEG11" s="64"/>
      <c r="AEH11" s="64"/>
      <c r="AEI11" s="64"/>
      <c r="AEJ11" s="64"/>
      <c r="AEK11" s="64"/>
      <c r="AEL11" s="64"/>
      <c r="AEM11" s="64"/>
      <c r="AEN11" s="64"/>
      <c r="AEO11" s="64"/>
      <c r="AEP11" s="64"/>
      <c r="AEQ11" s="64"/>
      <c r="AER11" s="64"/>
      <c r="AES11" s="64"/>
      <c r="AET11" s="64"/>
      <c r="AEU11" s="64"/>
      <c r="AEV11" s="64"/>
      <c r="AEW11" s="64"/>
      <c r="AEX11" s="64"/>
      <c r="AEY11" s="64"/>
      <c r="AEZ11" s="64"/>
      <c r="AFA11" s="64"/>
      <c r="AFB11" s="64"/>
      <c r="AFC11" s="64"/>
      <c r="AFD11" s="64"/>
      <c r="AFE11" s="64"/>
      <c r="AFF11" s="64"/>
      <c r="AFG11" s="64"/>
      <c r="AFH11" s="64"/>
      <c r="AFI11" s="64"/>
      <c r="AFJ11" s="64"/>
      <c r="AFK11" s="64"/>
      <c r="AFL11" s="64"/>
      <c r="AFM11" s="64"/>
      <c r="AFN11" s="64"/>
      <c r="AFO11" s="64"/>
      <c r="AFP11" s="64"/>
      <c r="AFQ11" s="64"/>
      <c r="AFR11" s="64"/>
      <c r="AFS11" s="64"/>
      <c r="AFT11" s="64"/>
      <c r="AFU11" s="64"/>
      <c r="AFV11" s="64"/>
      <c r="AFW11" s="64"/>
      <c r="AFX11" s="64"/>
      <c r="AFY11" s="64"/>
      <c r="AFZ11" s="64"/>
      <c r="AGA11" s="64"/>
      <c r="AGB11" s="64"/>
      <c r="AGC11" s="64"/>
      <c r="AGD11" s="64"/>
      <c r="AGE11" s="64"/>
      <c r="AGF11" s="64"/>
      <c r="AGG11" s="64"/>
      <c r="AGH11" s="64"/>
      <c r="AGI11" s="64"/>
      <c r="AGJ11" s="64"/>
      <c r="AGK11" s="64"/>
      <c r="AGL11" s="64"/>
      <c r="AGM11" s="64"/>
      <c r="AGN11" s="64"/>
      <c r="AGO11" s="64"/>
      <c r="AGP11" s="64"/>
      <c r="AGQ11" s="64"/>
      <c r="AGR11" s="64"/>
      <c r="AGS11" s="64"/>
      <c r="AGT11" s="64"/>
      <c r="AGU11" s="64"/>
      <c r="AGV11" s="64"/>
      <c r="AGW11" s="64"/>
      <c r="AGX11" s="64"/>
      <c r="AGY11" s="64"/>
      <c r="AGZ11" s="64"/>
      <c r="AHA11" s="64"/>
      <c r="AHB11" s="64"/>
      <c r="AHC11" s="64"/>
      <c r="AHD11" s="64"/>
      <c r="AHE11" s="64"/>
      <c r="AHF11" s="64"/>
      <c r="AHG11" s="64"/>
      <c r="AHH11" s="64"/>
      <c r="AHI11" s="64"/>
      <c r="AHJ11" s="64"/>
      <c r="AHK11" s="64"/>
      <c r="AHL11" s="64"/>
      <c r="AHM11" s="64"/>
      <c r="AHN11" s="64"/>
      <c r="AHO11" s="64"/>
      <c r="AHP11" s="64"/>
      <c r="AHQ11" s="64"/>
      <c r="AHR11" s="64"/>
      <c r="AHS11" s="64"/>
      <c r="AHT11" s="64"/>
      <c r="AHU11" s="64"/>
      <c r="AHV11" s="64"/>
      <c r="AHW11" s="64"/>
      <c r="AHX11" s="64"/>
      <c r="AHY11" s="64"/>
      <c r="AHZ11" s="64"/>
      <c r="AIA11" s="64"/>
      <c r="AIB11" s="64"/>
      <c r="AIC11" s="64"/>
      <c r="AID11" s="64"/>
      <c r="AIE11" s="64"/>
      <c r="AIF11" s="64"/>
      <c r="AIG11" s="64"/>
      <c r="AIH11" s="64"/>
      <c r="AII11" s="64"/>
      <c r="AIJ11" s="64"/>
      <c r="AIK11" s="64"/>
      <c r="AIL11" s="64"/>
      <c r="AIM11" s="64"/>
      <c r="AIN11" s="64"/>
      <c r="AIO11" s="64"/>
      <c r="AIP11" s="64"/>
      <c r="AIQ11" s="64"/>
      <c r="AIR11" s="64"/>
      <c r="AIS11" s="64"/>
      <c r="AIT11" s="64"/>
      <c r="AIU11" s="64"/>
      <c r="AIV11" s="64"/>
      <c r="AIW11" s="64"/>
      <c r="AIX11" s="64"/>
      <c r="AIY11" s="64"/>
      <c r="AIZ11" s="64"/>
      <c r="AJA11" s="64"/>
      <c r="AJB11" s="64"/>
      <c r="AJC11" s="64"/>
      <c r="AJD11" s="64"/>
      <c r="AJE11" s="64"/>
      <c r="AJF11" s="64"/>
      <c r="AJG11" s="64"/>
      <c r="AJH11" s="64"/>
      <c r="AJI11" s="64"/>
      <c r="AJJ11" s="64"/>
      <c r="AJK11" s="64"/>
      <c r="AJL11" s="64"/>
      <c r="AJM11" s="64"/>
      <c r="AJN11" s="64"/>
      <c r="AJO11" s="64"/>
      <c r="AJP11" s="64"/>
      <c r="AJQ11" s="64"/>
      <c r="AJR11" s="64"/>
      <c r="AJS11" s="64"/>
      <c r="AJT11" s="64"/>
      <c r="AJU11" s="64"/>
      <c r="AJV11" s="64"/>
      <c r="AJW11" s="64"/>
      <c r="AJX11" s="64"/>
      <c r="AJY11" s="64"/>
      <c r="AJZ11" s="64"/>
      <c r="AKA11" s="64"/>
      <c r="AKB11" s="64"/>
      <c r="AKC11" s="64"/>
      <c r="AKD11" s="64"/>
      <c r="AKE11" s="64"/>
      <c r="AKF11" s="64"/>
      <c r="AKG11" s="64"/>
      <c r="AKH11" s="64"/>
      <c r="AKI11" s="64"/>
      <c r="AKJ11" s="64"/>
      <c r="AKK11" s="64"/>
      <c r="AKL11" s="64"/>
      <c r="AKM11" s="64"/>
      <c r="AKN11" s="64"/>
      <c r="AKO11" s="64"/>
      <c r="AKP11" s="64"/>
      <c r="AKQ11" s="64"/>
      <c r="AKR11" s="64"/>
      <c r="AKS11" s="64"/>
      <c r="AKT11" s="64"/>
      <c r="AKU11" s="64"/>
      <c r="AKV11" s="64"/>
      <c r="AKW11" s="64"/>
      <c r="AKX11" s="64"/>
      <c r="AKY11" s="64"/>
      <c r="AKZ11" s="64"/>
      <c r="ALA11" s="64"/>
      <c r="ALB11" s="64"/>
      <c r="ALC11" s="64"/>
      <c r="ALD11" s="64"/>
      <c r="ALE11" s="64"/>
      <c r="ALF11" s="64"/>
      <c r="ALG11" s="64"/>
      <c r="ALH11" s="64"/>
      <c r="ALI11" s="64"/>
      <c r="ALJ11" s="64"/>
      <c r="ALK11" s="64"/>
      <c r="ALL11" s="64"/>
      <c r="ALM11" s="64"/>
      <c r="ALN11" s="64"/>
      <c r="ALO11" s="64"/>
      <c r="ALP11" s="64"/>
      <c r="ALQ11" s="64"/>
      <c r="ALR11" s="64"/>
      <c r="ALS11" s="64"/>
      <c r="ALT11" s="64"/>
      <c r="ALU11" s="64"/>
      <c r="ALV11" s="64"/>
      <c r="ALW11" s="64"/>
      <c r="ALX11" s="64"/>
      <c r="ALY11" s="64"/>
      <c r="ALZ11" s="64"/>
      <c r="AMA11" s="64"/>
      <c r="AMB11" s="64"/>
      <c r="AMC11" s="64"/>
      <c r="AMD11" s="64"/>
      <c r="AME11" s="64"/>
      <c r="AMF11" s="64"/>
      <c r="AMG11" s="64"/>
      <c r="AMH11" s="64"/>
      <c r="AMI11" s="64"/>
      <c r="AMJ11" s="64"/>
      <c r="AMK11" s="64"/>
      <c r="AML11" s="64"/>
      <c r="AMM11" s="64"/>
      <c r="AMN11" s="64"/>
      <c r="AMO11" s="64"/>
      <c r="AMP11" s="64"/>
      <c r="AMQ11" s="64"/>
      <c r="AMR11" s="64"/>
      <c r="AMS11" s="64"/>
      <c r="AMT11" s="64"/>
      <c r="AMU11" s="64"/>
      <c r="AMV11" s="64"/>
      <c r="AMW11" s="64"/>
      <c r="AMX11" s="64"/>
      <c r="AMY11" s="64"/>
      <c r="AMZ11" s="64"/>
      <c r="ANA11" s="64"/>
      <c r="ANB11" s="64"/>
      <c r="ANC11" s="64"/>
      <c r="AND11" s="64"/>
      <c r="ANE11" s="64"/>
      <c r="ANF11" s="64"/>
      <c r="ANG11" s="64"/>
      <c r="ANH11" s="64"/>
      <c r="ANI11" s="64"/>
      <c r="ANJ11" s="64"/>
      <c r="ANK11" s="64"/>
      <c r="ANL11" s="64"/>
      <c r="ANM11" s="64"/>
      <c r="ANN11" s="64"/>
      <c r="ANO11" s="64"/>
      <c r="ANP11" s="64"/>
      <c r="ANQ11" s="64"/>
      <c r="ANR11" s="64"/>
      <c r="ANS11" s="64"/>
      <c r="ANT11" s="64"/>
      <c r="ANU11" s="64"/>
      <c r="ANV11" s="64"/>
      <c r="ANW11" s="64"/>
      <c r="ANX11" s="64"/>
      <c r="ANY11" s="64"/>
      <c r="ANZ11" s="64"/>
      <c r="AOA11" s="64"/>
      <c r="AOB11" s="64"/>
      <c r="AOC11" s="64"/>
      <c r="AOD11" s="64"/>
      <c r="AOE11" s="64"/>
      <c r="AOF11" s="64"/>
      <c r="AOG11" s="64"/>
      <c r="AOH11" s="64"/>
      <c r="AOI11" s="64"/>
      <c r="AOJ11" s="64"/>
      <c r="AOK11" s="64"/>
      <c r="AOL11" s="64"/>
      <c r="AOM11" s="64"/>
      <c r="AON11" s="64"/>
      <c r="AOO11" s="64"/>
      <c r="AOP11" s="64"/>
      <c r="AOQ11" s="64"/>
      <c r="AOR11" s="64"/>
      <c r="AOS11" s="64"/>
      <c r="AOT11" s="64"/>
      <c r="AOU11" s="64"/>
      <c r="AOV11" s="64"/>
      <c r="AOW11" s="64"/>
      <c r="AOX11" s="64"/>
      <c r="AOY11" s="64"/>
      <c r="AOZ11" s="64"/>
      <c r="APA11" s="64"/>
      <c r="APB11" s="64"/>
      <c r="APC11" s="64"/>
      <c r="APD11" s="64"/>
      <c r="APE11" s="64"/>
      <c r="APF11" s="64"/>
      <c r="APG11" s="64"/>
      <c r="APH11" s="64"/>
      <c r="API11" s="64"/>
      <c r="APJ11" s="64"/>
      <c r="APK11" s="64"/>
      <c r="APL11" s="64"/>
      <c r="APM11" s="64"/>
      <c r="APN11" s="64"/>
      <c r="APO11" s="64"/>
      <c r="APP11" s="64"/>
      <c r="APQ11" s="64"/>
      <c r="APR11" s="64"/>
      <c r="APS11" s="64"/>
      <c r="APT11" s="64"/>
      <c r="APU11" s="64"/>
      <c r="APV11" s="64"/>
      <c r="APW11" s="64"/>
      <c r="APX11" s="64"/>
      <c r="APY11" s="64"/>
      <c r="APZ11" s="64"/>
      <c r="AQA11" s="64"/>
      <c r="AQB11" s="64"/>
      <c r="AQC11" s="64"/>
      <c r="AQD11" s="64"/>
      <c r="AQE11" s="64"/>
      <c r="AQF11" s="64"/>
      <c r="AQG11" s="64"/>
      <c r="AQH11" s="64"/>
      <c r="AQI11" s="64"/>
      <c r="AQJ11" s="64"/>
      <c r="AQK11" s="64"/>
      <c r="AQL11" s="64"/>
      <c r="AQM11" s="64"/>
      <c r="AQN11" s="64"/>
      <c r="AQO11" s="64"/>
      <c r="AQP11" s="64"/>
      <c r="AQQ11" s="64"/>
      <c r="AQR11" s="64"/>
      <c r="AQS11" s="64"/>
      <c r="AQT11" s="64"/>
      <c r="AQU11" s="64"/>
      <c r="AQV11" s="64"/>
      <c r="AQW11" s="64"/>
      <c r="AQX11" s="64"/>
      <c r="AQY11" s="64"/>
      <c r="AQZ11" s="64"/>
      <c r="ARA11" s="64"/>
      <c r="ARB11" s="64"/>
      <c r="ARC11" s="64"/>
      <c r="ARD11" s="64"/>
      <c r="ARE11" s="64"/>
      <c r="ARF11" s="64"/>
      <c r="ARG11" s="64"/>
      <c r="ARH11" s="64"/>
      <c r="ARI11" s="64"/>
      <c r="ARJ11" s="64"/>
      <c r="ARK11" s="64"/>
      <c r="ARL11" s="64"/>
      <c r="ARM11" s="64"/>
      <c r="ARN11" s="64"/>
      <c r="ARO11" s="64"/>
      <c r="ARP11" s="64"/>
      <c r="ARQ11" s="64"/>
      <c r="ARR11" s="64"/>
      <c r="ARS11" s="64"/>
      <c r="ART11" s="64"/>
      <c r="ARU11" s="64"/>
      <c r="ARV11" s="64"/>
      <c r="ARW11" s="64"/>
      <c r="ARX11" s="64"/>
      <c r="ARY11" s="64"/>
      <c r="ARZ11" s="64"/>
      <c r="ASA11" s="64"/>
      <c r="ASB11" s="64"/>
      <c r="ASC11" s="64"/>
      <c r="ASD11" s="64"/>
      <c r="ASE11" s="64"/>
      <c r="ASF11" s="64"/>
      <c r="ASG11" s="64"/>
      <c r="ASH11" s="64"/>
      <c r="ASI11" s="64"/>
      <c r="ASJ11" s="64"/>
      <c r="ASK11" s="64"/>
      <c r="ASL11" s="64"/>
      <c r="ASM11" s="64"/>
      <c r="ASN11" s="64"/>
      <c r="ASO11" s="64"/>
      <c r="ASP11" s="64"/>
      <c r="ASQ11" s="64"/>
      <c r="ASR11" s="64"/>
      <c r="ASS11" s="64"/>
      <c r="AST11" s="64"/>
      <c r="ASU11" s="64"/>
      <c r="ASV11" s="64"/>
      <c r="ASW11" s="64"/>
      <c r="ASX11" s="64"/>
      <c r="ASY11" s="64"/>
      <c r="ASZ11" s="64"/>
      <c r="ATA11" s="64"/>
      <c r="ATB11" s="64"/>
      <c r="ATC11" s="64"/>
      <c r="ATD11" s="64"/>
      <c r="ATE11" s="64"/>
      <c r="ATF11" s="64"/>
      <c r="ATG11" s="64"/>
      <c r="ATH11" s="64"/>
      <c r="ATI11" s="64"/>
      <c r="ATJ11" s="64"/>
      <c r="ATK11" s="64"/>
      <c r="ATL11" s="64"/>
      <c r="ATM11" s="64"/>
      <c r="ATN11" s="64"/>
      <c r="ATO11" s="64"/>
      <c r="ATP11" s="64"/>
      <c r="ATQ11" s="64"/>
      <c r="ATR11" s="64"/>
      <c r="ATS11" s="64"/>
      <c r="ATT11" s="64"/>
      <c r="ATU11" s="64"/>
      <c r="ATV11" s="64"/>
      <c r="ATW11" s="64"/>
      <c r="ATX11" s="64"/>
      <c r="ATY11" s="64"/>
      <c r="ATZ11" s="64"/>
      <c r="AUA11" s="64"/>
      <c r="AUB11" s="64"/>
      <c r="AUC11" s="64"/>
      <c r="AUD11" s="64"/>
      <c r="AUE11" s="64"/>
      <c r="AUF11" s="64"/>
      <c r="AUG11" s="64"/>
      <c r="AUH11" s="64"/>
      <c r="AUI11" s="64"/>
      <c r="AUJ11" s="64"/>
      <c r="AUK11" s="64"/>
      <c r="AUL11" s="64"/>
      <c r="AUM11" s="64"/>
      <c r="AUN11" s="64"/>
      <c r="AUO11" s="64"/>
      <c r="AUP11" s="64"/>
      <c r="AUQ11" s="64"/>
      <c r="AUR11" s="64"/>
      <c r="AUS11" s="64"/>
      <c r="AUT11" s="64"/>
      <c r="AUU11" s="64"/>
      <c r="AUV11" s="64"/>
      <c r="AUW11" s="64"/>
      <c r="AUX11" s="64"/>
      <c r="AUY11" s="64"/>
      <c r="AUZ11" s="64"/>
      <c r="AVA11" s="64"/>
      <c r="AVB11" s="64"/>
      <c r="AVC11" s="64"/>
      <c r="AVD11" s="64"/>
      <c r="AVE11" s="64"/>
      <c r="AVF11" s="64"/>
      <c r="AVG11" s="64"/>
      <c r="AVH11" s="64"/>
      <c r="AVI11" s="64"/>
      <c r="AVJ11" s="64"/>
      <c r="AVK11" s="64"/>
      <c r="AVL11" s="64"/>
      <c r="AVM11" s="64"/>
      <c r="AVN11" s="64"/>
      <c r="AVO11" s="64"/>
      <c r="AVP11" s="64"/>
      <c r="AVQ11" s="64"/>
      <c r="AVR11" s="64"/>
      <c r="AVS11" s="64"/>
      <c r="AVT11" s="64"/>
      <c r="AVU11" s="64"/>
      <c r="AVV11" s="64"/>
      <c r="AVW11" s="64"/>
      <c r="AVX11" s="64"/>
      <c r="AVY11" s="64"/>
      <c r="AVZ11" s="64"/>
      <c r="AWA11" s="64"/>
      <c r="AWB11" s="64"/>
      <c r="AWC11" s="64"/>
      <c r="AWD11" s="64"/>
      <c r="AWE11" s="64"/>
      <c r="AWF11" s="64"/>
      <c r="AWG11" s="64"/>
      <c r="AWH11" s="64"/>
      <c r="AWI11" s="64"/>
      <c r="AWJ11" s="64"/>
      <c r="AWK11" s="64"/>
      <c r="AWL11" s="64"/>
      <c r="AWM11" s="64"/>
      <c r="AWN11" s="64"/>
      <c r="AWO11" s="64"/>
      <c r="AWP11" s="64"/>
      <c r="AWQ11" s="64"/>
      <c r="AWR11" s="64"/>
      <c r="AWS11" s="64"/>
      <c r="AWT11" s="64"/>
      <c r="AWU11" s="64"/>
      <c r="AWV11" s="64"/>
      <c r="AWW11" s="64"/>
      <c r="AWX11" s="64"/>
      <c r="AWY11" s="64"/>
      <c r="AWZ11" s="64"/>
      <c r="AXA11" s="64"/>
      <c r="AXB11" s="64"/>
      <c r="AXC11" s="64"/>
      <c r="AXD11" s="64"/>
      <c r="AXE11" s="64"/>
      <c r="AXF11" s="64"/>
      <c r="AXG11" s="64"/>
      <c r="AXH11" s="64"/>
      <c r="AXI11" s="64"/>
      <c r="AXJ11" s="64"/>
      <c r="AXK11" s="64"/>
      <c r="AXL11" s="64"/>
      <c r="AXM11" s="64"/>
      <c r="AXN11" s="64"/>
      <c r="AXO11" s="64"/>
      <c r="AXP11" s="64"/>
      <c r="AXQ11" s="64"/>
      <c r="AXR11" s="64"/>
      <c r="AXS11" s="64"/>
      <c r="AXT11" s="64"/>
      <c r="AXU11" s="64"/>
      <c r="AXV11" s="64"/>
      <c r="AXW11" s="64"/>
      <c r="AXX11" s="64"/>
      <c r="AXY11" s="64"/>
      <c r="AXZ11" s="64"/>
      <c r="AYA11" s="64"/>
      <c r="AYB11" s="64"/>
      <c r="AYC11" s="64"/>
      <c r="AYD11" s="64"/>
      <c r="AYE11" s="64"/>
      <c r="AYF11" s="64"/>
      <c r="AYG11" s="64"/>
      <c r="AYH11" s="64"/>
      <c r="AYI11" s="64"/>
      <c r="AYJ11" s="64"/>
      <c r="AYK11" s="64"/>
      <c r="AYL11" s="64"/>
      <c r="AYM11" s="64"/>
      <c r="AYN11" s="64"/>
      <c r="AYO11" s="64"/>
      <c r="AYP11" s="64"/>
      <c r="AYQ11" s="64"/>
      <c r="AYR11" s="64"/>
      <c r="AYS11" s="64"/>
      <c r="AYT11" s="64"/>
      <c r="AYU11" s="64"/>
      <c r="AYV11" s="64"/>
      <c r="AYW11" s="64"/>
      <c r="AYX11" s="64"/>
      <c r="AYY11" s="64"/>
      <c r="AYZ11" s="64"/>
      <c r="AZA11" s="64"/>
      <c r="AZB11" s="64"/>
      <c r="AZC11" s="64"/>
      <c r="AZD11" s="64"/>
      <c r="AZE11" s="64"/>
      <c r="AZF11" s="64"/>
      <c r="AZG11" s="64"/>
      <c r="AZH11" s="64"/>
      <c r="AZI11" s="64"/>
      <c r="AZJ11" s="64"/>
      <c r="AZK11" s="64"/>
      <c r="AZL11" s="64"/>
      <c r="AZM11" s="64"/>
      <c r="AZN11" s="64"/>
      <c r="AZO11" s="64"/>
      <c r="AZP11" s="64"/>
      <c r="AZQ11" s="64"/>
      <c r="AZR11" s="64"/>
      <c r="AZS11" s="64"/>
      <c r="AZT11" s="64"/>
      <c r="AZU11" s="64"/>
      <c r="AZV11" s="64"/>
      <c r="AZW11" s="64"/>
      <c r="AZX11" s="64"/>
      <c r="AZY11" s="64"/>
      <c r="AZZ11" s="64"/>
      <c r="BAA11" s="64"/>
      <c r="BAB11" s="64"/>
      <c r="BAC11" s="64"/>
      <c r="BAD11" s="64"/>
      <c r="BAE11" s="64"/>
      <c r="BAF11" s="64"/>
      <c r="BAG11" s="64"/>
      <c r="BAH11" s="64"/>
      <c r="BAI11" s="64"/>
      <c r="BAJ11" s="64"/>
      <c r="BAK11" s="64"/>
      <c r="BAL11" s="64"/>
      <c r="BAM11" s="64"/>
      <c r="BAN11" s="64"/>
      <c r="BAO11" s="64"/>
      <c r="BAP11" s="64"/>
      <c r="BAQ11" s="64"/>
      <c r="BAR11" s="64"/>
      <c r="BAS11" s="64"/>
      <c r="BAT11" s="64"/>
      <c r="BAU11" s="64"/>
      <c r="BAV11" s="64"/>
      <c r="BAW11" s="64"/>
      <c r="BAX11" s="64"/>
      <c r="BAY11" s="64"/>
      <c r="BAZ11" s="64"/>
      <c r="BBA11" s="64"/>
      <c r="BBB11" s="64"/>
      <c r="BBC11" s="64"/>
      <c r="BBD11" s="64"/>
      <c r="BBE11" s="64"/>
      <c r="BBF11" s="64"/>
      <c r="BBG11" s="64"/>
      <c r="BBH11" s="64"/>
      <c r="BBI11" s="64"/>
      <c r="BBJ11" s="64"/>
      <c r="BBK11" s="64"/>
      <c r="BBL11" s="64"/>
      <c r="BBM11" s="64"/>
      <c r="BBN11" s="64"/>
      <c r="BBO11" s="64"/>
      <c r="BBP11" s="64"/>
      <c r="BBQ11" s="64"/>
      <c r="BBR11" s="64"/>
      <c r="BBS11" s="64"/>
      <c r="BBT11" s="64"/>
      <c r="BBU11" s="64"/>
      <c r="BBV11" s="64"/>
      <c r="BBW11" s="64"/>
      <c r="BBX11" s="64"/>
      <c r="BBY11" s="64"/>
      <c r="BBZ11" s="64"/>
      <c r="BCA11" s="64"/>
      <c r="BCB11" s="64"/>
      <c r="BCC11" s="64"/>
      <c r="BCD11" s="64"/>
      <c r="BCE11" s="64"/>
      <c r="BCF11" s="64"/>
      <c r="BCG11" s="64"/>
      <c r="BCH11" s="64"/>
      <c r="BCI11" s="64"/>
      <c r="BCJ11" s="64"/>
      <c r="BCK11" s="64"/>
      <c r="BCL11" s="64"/>
      <c r="BCM11" s="64"/>
      <c r="BCN11" s="64"/>
      <c r="BCO11" s="64"/>
      <c r="BCP11" s="64"/>
      <c r="BCQ11" s="64"/>
      <c r="BCR11" s="64"/>
      <c r="BCS11" s="64"/>
      <c r="BCT11" s="64"/>
      <c r="BCU11" s="64"/>
      <c r="BCV11" s="64"/>
      <c r="BCW11" s="64"/>
      <c r="BCX11" s="64"/>
      <c r="BCY11" s="64"/>
      <c r="BCZ11" s="64"/>
      <c r="BDA11" s="64"/>
      <c r="BDB11" s="64"/>
      <c r="BDC11" s="64"/>
      <c r="BDD11" s="64"/>
      <c r="BDE11" s="64"/>
      <c r="BDF11" s="64"/>
      <c r="BDG11" s="64"/>
      <c r="BDH11" s="64"/>
      <c r="BDI11" s="64"/>
      <c r="BDJ11" s="64"/>
      <c r="BDK11" s="64"/>
      <c r="BDL11" s="64"/>
      <c r="BDM11" s="64"/>
      <c r="BDN11" s="64"/>
      <c r="BDO11" s="64"/>
      <c r="BDP11" s="64"/>
      <c r="BDQ11" s="64"/>
      <c r="BDR11" s="64"/>
      <c r="BDS11" s="64"/>
      <c r="BDT11" s="64"/>
      <c r="BDU11" s="64"/>
      <c r="BDV11" s="64"/>
      <c r="BDW11" s="64"/>
      <c r="BDX11" s="64"/>
      <c r="BDY11" s="64"/>
      <c r="BDZ11" s="64"/>
      <c r="BEA11" s="64"/>
      <c r="BEB11" s="64"/>
      <c r="BEC11" s="64"/>
      <c r="BED11" s="64"/>
      <c r="BEE11" s="64"/>
      <c r="BEF11" s="64"/>
      <c r="BEG11" s="64"/>
      <c r="BEH11" s="64"/>
      <c r="BEI11" s="64"/>
      <c r="BEJ11" s="64"/>
      <c r="BEK11" s="64"/>
      <c r="BEL11" s="64"/>
      <c r="BEM11" s="64"/>
      <c r="BEN11" s="64"/>
      <c r="BEO11" s="64"/>
      <c r="BEP11" s="64"/>
      <c r="BEQ11" s="64"/>
      <c r="BER11" s="64"/>
      <c r="BES11" s="64"/>
      <c r="BET11" s="64"/>
      <c r="BEU11" s="64"/>
      <c r="BEV11" s="64"/>
      <c r="BEW11" s="64"/>
      <c r="BEX11" s="64"/>
      <c r="BEY11" s="64"/>
      <c r="BEZ11" s="64"/>
      <c r="BFA11" s="64"/>
      <c r="BFB11" s="64"/>
      <c r="BFC11" s="64"/>
      <c r="BFD11" s="64"/>
      <c r="BFE11" s="64"/>
      <c r="BFF11" s="64"/>
      <c r="BFG11" s="64"/>
      <c r="BFH11" s="64"/>
      <c r="BFI11" s="64"/>
      <c r="BFJ11" s="64"/>
      <c r="BFK11" s="64"/>
      <c r="BFL11" s="64"/>
      <c r="BFM11" s="64"/>
      <c r="BFN11" s="64"/>
      <c r="BFO11" s="64"/>
      <c r="BFP11" s="64"/>
      <c r="BFQ11" s="64"/>
      <c r="BFR11" s="64"/>
      <c r="BFS11" s="64"/>
      <c r="BFT11" s="64"/>
      <c r="BFU11" s="64"/>
      <c r="BFV11" s="64"/>
      <c r="BFW11" s="64"/>
      <c r="BFX11" s="64"/>
      <c r="BFY11" s="64"/>
      <c r="BFZ11" s="64"/>
      <c r="BGA11" s="64"/>
      <c r="BGB11" s="64"/>
      <c r="BGC11" s="64"/>
      <c r="BGD11" s="64"/>
      <c r="BGE11" s="64"/>
      <c r="BGF11" s="64"/>
      <c r="BGG11" s="64"/>
      <c r="BGH11" s="64"/>
      <c r="BGI11" s="64"/>
      <c r="BGJ11" s="64"/>
      <c r="BGK11" s="64"/>
      <c r="BGL11" s="64"/>
      <c r="BGM11" s="64"/>
      <c r="BGN11" s="64"/>
      <c r="BGO11" s="64"/>
      <c r="BGP11" s="64"/>
      <c r="BGQ11" s="64"/>
      <c r="BGR11" s="64"/>
      <c r="BGS11" s="64"/>
      <c r="BGT11" s="64"/>
      <c r="BGU11" s="64"/>
      <c r="BGV11" s="64"/>
      <c r="BGW11" s="64"/>
      <c r="BGX11" s="64"/>
      <c r="BGY11" s="64"/>
      <c r="BGZ11" s="64"/>
      <c r="BHA11" s="64"/>
      <c r="BHB11" s="64"/>
      <c r="BHC11" s="64"/>
      <c r="BHD11" s="64"/>
      <c r="BHE11" s="64"/>
      <c r="BHF11" s="64"/>
      <c r="BHG11" s="64"/>
      <c r="BHH11" s="64"/>
      <c r="BHI11" s="64"/>
      <c r="BHJ11" s="64"/>
      <c r="BHK11" s="64"/>
      <c r="BHL11" s="64"/>
      <c r="BHM11" s="64"/>
      <c r="BHN11" s="64"/>
      <c r="BHO11" s="64"/>
      <c r="BHP11" s="64"/>
      <c r="BHQ11" s="64"/>
      <c r="BHR11" s="64"/>
      <c r="BHS11" s="64"/>
      <c r="BHT11" s="64"/>
      <c r="BHU11" s="64"/>
      <c r="BHV11" s="64"/>
      <c r="BHW11" s="64"/>
      <c r="BHX11" s="64"/>
      <c r="BHY11" s="64"/>
      <c r="BHZ11" s="64"/>
      <c r="BIA11" s="64"/>
      <c r="BIB11" s="64"/>
      <c r="BIC11" s="64"/>
      <c r="BID11" s="64"/>
      <c r="BIE11" s="64"/>
      <c r="BIF11" s="64"/>
      <c r="BIG11" s="64"/>
      <c r="BIH11" s="64"/>
      <c r="BII11" s="64"/>
      <c r="BIJ11" s="64"/>
      <c r="BIK11" s="64"/>
      <c r="BIL11" s="64"/>
      <c r="BIM11" s="64"/>
      <c r="BIN11" s="64"/>
      <c r="BIO11" s="64"/>
      <c r="BIP11" s="64"/>
      <c r="BIQ11" s="64"/>
      <c r="BIR11" s="64"/>
      <c r="BIS11" s="64"/>
      <c r="BIT11" s="64"/>
      <c r="BIU11" s="64"/>
      <c r="BIV11" s="64"/>
      <c r="BIW11" s="64"/>
      <c r="BIX11" s="64"/>
      <c r="BIY11" s="64"/>
      <c r="BIZ11" s="64"/>
      <c r="BJA11" s="64"/>
      <c r="BJB11" s="64"/>
      <c r="BJC11" s="64"/>
      <c r="BJD11" s="64"/>
      <c r="BJE11" s="64"/>
      <c r="BJF11" s="64"/>
      <c r="BJG11" s="64"/>
      <c r="BJH11" s="64"/>
      <c r="BJI11" s="64"/>
      <c r="BJJ11" s="64"/>
      <c r="BJK11" s="64"/>
      <c r="BJL11" s="64"/>
      <c r="BJM11" s="64"/>
      <c r="BJN11" s="64"/>
      <c r="BJO11" s="64"/>
      <c r="BJP11" s="64"/>
      <c r="BJQ11" s="64"/>
      <c r="BJR11" s="64"/>
      <c r="BJS11" s="64"/>
      <c r="BJT11" s="64"/>
      <c r="BJU11" s="64"/>
      <c r="BJV11" s="64"/>
      <c r="BJW11" s="64"/>
      <c r="BJX11" s="64"/>
      <c r="BJY11" s="64"/>
      <c r="BJZ11" s="64"/>
      <c r="BKA11" s="64"/>
      <c r="BKB11" s="64"/>
      <c r="BKC11" s="64"/>
      <c r="BKD11" s="64"/>
      <c r="BKE11" s="64"/>
      <c r="BKF11" s="64"/>
      <c r="BKG11" s="64"/>
      <c r="BKH11" s="64"/>
      <c r="BKI11" s="64"/>
      <c r="BKJ11" s="64"/>
      <c r="BKK11" s="64"/>
      <c r="BKL11" s="64"/>
      <c r="BKM11" s="64"/>
      <c r="BKN11" s="64"/>
      <c r="BKO11" s="64"/>
      <c r="BKP11" s="64"/>
      <c r="BKQ11" s="64"/>
      <c r="BKR11" s="64"/>
      <c r="BKS11" s="64"/>
      <c r="BKT11" s="64"/>
      <c r="BKU11" s="64"/>
      <c r="BKV11" s="64"/>
      <c r="BKW11" s="64"/>
      <c r="BKX11" s="64"/>
      <c r="BKY11" s="64"/>
      <c r="BKZ11" s="64"/>
      <c r="BLA11" s="64"/>
      <c r="BLB11" s="64"/>
      <c r="BLC11" s="64"/>
      <c r="BLD11" s="64"/>
      <c r="BLE11" s="64"/>
      <c r="BLF11" s="64"/>
      <c r="BLG11" s="64"/>
      <c r="BLH11" s="64"/>
      <c r="BLI11" s="64"/>
      <c r="BLJ11" s="64"/>
      <c r="BLK11" s="64"/>
      <c r="BLL11" s="64"/>
      <c r="BLM11" s="64"/>
      <c r="BLN11" s="64"/>
      <c r="BLO11" s="64"/>
      <c r="BLP11" s="64"/>
      <c r="BLQ11" s="64"/>
      <c r="BLR11" s="64"/>
      <c r="BLS11" s="64"/>
      <c r="BLT11" s="64"/>
      <c r="BLU11" s="64"/>
      <c r="BLV11" s="64"/>
      <c r="BLW11" s="64"/>
      <c r="BLX11" s="64"/>
      <c r="BLY11" s="64"/>
      <c r="BLZ11" s="64"/>
      <c r="BMA11" s="64"/>
      <c r="BMB11" s="64"/>
      <c r="BMC11" s="64"/>
      <c r="BMD11" s="64"/>
      <c r="BME11" s="64"/>
      <c r="BMF11" s="64"/>
      <c r="BMG11" s="64"/>
      <c r="BMH11" s="64"/>
      <c r="BMI11" s="64"/>
      <c r="BMJ11" s="64"/>
      <c r="BMK11" s="64"/>
      <c r="BML11" s="64"/>
      <c r="BMM11" s="64"/>
      <c r="BMN11" s="64"/>
      <c r="BMO11" s="64"/>
      <c r="BMP11" s="64"/>
      <c r="BMQ11" s="64"/>
      <c r="BMR11" s="64"/>
      <c r="BMS11" s="64"/>
      <c r="BMT11" s="64"/>
      <c r="BMU11" s="64"/>
      <c r="BMV11" s="64"/>
      <c r="BMW11" s="64"/>
      <c r="BMX11" s="64"/>
      <c r="BMY11" s="64"/>
      <c r="BMZ11" s="64"/>
      <c r="BNA11" s="64"/>
      <c r="BNB11" s="64"/>
      <c r="BNC11" s="64"/>
      <c r="BND11" s="64"/>
      <c r="BNE11" s="64"/>
      <c r="BNF11" s="64"/>
      <c r="BNG11" s="64"/>
      <c r="BNH11" s="64"/>
      <c r="BNI11" s="64"/>
      <c r="BNJ11" s="64"/>
      <c r="BNK11" s="64"/>
      <c r="BNL11" s="64"/>
      <c r="BNM11" s="64"/>
      <c r="BNN11" s="64"/>
      <c r="BNO11" s="64"/>
      <c r="BNP11" s="64"/>
      <c r="BNQ11" s="64"/>
      <c r="BNR11" s="64"/>
      <c r="BNS11" s="64"/>
      <c r="BNT11" s="64"/>
      <c r="BNU11" s="64"/>
      <c r="BNV11" s="64"/>
      <c r="BNW11" s="64"/>
      <c r="BNX11" s="64"/>
      <c r="BNY11" s="64"/>
      <c r="BNZ11" s="64"/>
      <c r="BOA11" s="64"/>
      <c r="BOB11" s="64"/>
      <c r="BOC11" s="64"/>
      <c r="BOD11" s="64"/>
      <c r="BOE11" s="64"/>
      <c r="BOF11" s="64"/>
      <c r="BOG11" s="64"/>
      <c r="BOH11" s="64"/>
      <c r="BOI11" s="64"/>
      <c r="BOJ11" s="64"/>
      <c r="BOK11" s="64"/>
      <c r="BOL11" s="64"/>
      <c r="BOM11" s="64"/>
      <c r="BON11" s="64"/>
      <c r="BOO11" s="64"/>
      <c r="BOP11" s="64"/>
      <c r="BOQ11" s="64"/>
      <c r="BOR11" s="64"/>
      <c r="BOS11" s="64"/>
      <c r="BOT11" s="64"/>
      <c r="BOU11" s="64"/>
      <c r="BOV11" s="64"/>
      <c r="BOW11" s="64"/>
      <c r="BOX11" s="64"/>
      <c r="BOY11" s="64"/>
      <c r="BOZ11" s="64"/>
      <c r="BPA11" s="64"/>
      <c r="BPB11" s="64"/>
      <c r="BPC11" s="64"/>
      <c r="BPD11" s="64"/>
      <c r="BPE11" s="64"/>
      <c r="BPF11" s="64"/>
      <c r="BPG11" s="64"/>
      <c r="BPH11" s="64"/>
      <c r="BPI11" s="64"/>
      <c r="BPJ11" s="64"/>
      <c r="BPK11" s="64"/>
      <c r="BPL11" s="64"/>
      <c r="BPM11" s="64"/>
      <c r="BPN11" s="64"/>
      <c r="BPO11" s="64"/>
      <c r="BPP11" s="64"/>
      <c r="BPQ11" s="64"/>
      <c r="BPR11" s="64"/>
      <c r="BPS11" s="64"/>
      <c r="BPT11" s="64"/>
      <c r="BPU11" s="64"/>
      <c r="BPV11" s="64"/>
      <c r="BPW11" s="64"/>
      <c r="BPX11" s="64"/>
      <c r="BPY11" s="64"/>
      <c r="BPZ11" s="64"/>
      <c r="BQA11" s="64"/>
      <c r="BQB11" s="64"/>
      <c r="BQC11" s="64"/>
      <c r="BQD11" s="64"/>
      <c r="BQE11" s="64"/>
      <c r="BQF11" s="64"/>
      <c r="BQG11" s="64"/>
      <c r="BQH11" s="64"/>
      <c r="BQI11" s="64"/>
      <c r="BQJ11" s="64"/>
      <c r="BQK11" s="64"/>
      <c r="BQL11" s="64"/>
      <c r="BQM11" s="64"/>
      <c r="BQN11" s="64"/>
      <c r="BQO11" s="64"/>
      <c r="BQP11" s="64"/>
      <c r="BQQ11" s="64"/>
      <c r="BQR11" s="64"/>
      <c r="BQS11" s="64"/>
      <c r="BQT11" s="64"/>
      <c r="BQU11" s="64"/>
      <c r="BQV11" s="64"/>
      <c r="BQW11" s="64"/>
      <c r="BQX11" s="64"/>
      <c r="BQY11" s="64"/>
      <c r="BQZ11" s="64"/>
      <c r="BRA11" s="64"/>
      <c r="BRB11" s="64"/>
      <c r="BRC11" s="64"/>
      <c r="BRD11" s="64"/>
      <c r="BRE11" s="64"/>
      <c r="BRF11" s="64"/>
      <c r="BRG11" s="64"/>
      <c r="BRH11" s="64"/>
      <c r="BRI11" s="64"/>
      <c r="BRJ11" s="64"/>
      <c r="BRK11" s="64"/>
      <c r="BRL11" s="64"/>
      <c r="BRM11" s="64"/>
      <c r="BRN11" s="64"/>
      <c r="BRO11" s="64"/>
      <c r="BRP11" s="64"/>
      <c r="BRQ11" s="64"/>
      <c r="BRR11" s="64"/>
      <c r="BRS11" s="64"/>
      <c r="BRT11" s="64"/>
      <c r="BRU11" s="64"/>
      <c r="BRV11" s="64"/>
      <c r="BRW11" s="64"/>
      <c r="BRX11" s="64"/>
      <c r="BRY11" s="64"/>
      <c r="BRZ11" s="64"/>
      <c r="BSA11" s="64"/>
      <c r="BSB11" s="64"/>
      <c r="BSC11" s="64"/>
      <c r="BSD11" s="64"/>
      <c r="BSE11" s="64"/>
      <c r="BSF11" s="64"/>
      <c r="BSG11" s="64"/>
      <c r="BSH11" s="64"/>
      <c r="BSI11" s="64"/>
      <c r="BSJ11" s="64"/>
      <c r="BSK11" s="64"/>
      <c r="BSL11" s="64"/>
      <c r="BSM11" s="64"/>
      <c r="BSN11" s="64"/>
      <c r="BSO11" s="64"/>
      <c r="BSP11" s="64"/>
      <c r="BSQ11" s="64"/>
      <c r="BSR11" s="64"/>
      <c r="BSS11" s="64"/>
      <c r="BST11" s="64"/>
      <c r="BSU11" s="64"/>
      <c r="BSV11" s="64"/>
      <c r="BSW11" s="64"/>
      <c r="BSX11" s="64"/>
      <c r="BSY11" s="64"/>
      <c r="BSZ11" s="64"/>
      <c r="BTA11" s="64"/>
      <c r="BTB11" s="64"/>
      <c r="BTC11" s="64"/>
      <c r="BTD11" s="64"/>
      <c r="BTE11" s="64"/>
      <c r="BTF11" s="64"/>
      <c r="BTG11" s="64"/>
      <c r="BTH11" s="64"/>
      <c r="BTI11" s="64"/>
      <c r="BTJ11" s="64"/>
      <c r="BTK11" s="64"/>
      <c r="BTL11" s="64"/>
      <c r="BTM11" s="64"/>
      <c r="BTN11" s="64"/>
      <c r="BTO11" s="64"/>
      <c r="BTP11" s="64"/>
      <c r="BTQ11" s="64"/>
      <c r="BTR11" s="64"/>
      <c r="BTS11" s="64"/>
      <c r="BTT11" s="64"/>
      <c r="BTU11" s="64"/>
      <c r="BTV11" s="64"/>
      <c r="BTW11" s="64"/>
      <c r="BTX11" s="64"/>
      <c r="BTY11" s="64"/>
      <c r="BTZ11" s="64"/>
      <c r="BUA11" s="64"/>
      <c r="BUB11" s="64"/>
      <c r="BUC11" s="64"/>
      <c r="BUD11" s="64"/>
      <c r="BUE11" s="64"/>
      <c r="BUF11" s="64"/>
      <c r="BUG11" s="64"/>
      <c r="BUH11" s="64"/>
      <c r="BUI11" s="64"/>
      <c r="BUJ11" s="64"/>
      <c r="BUK11" s="64"/>
      <c r="BUL11" s="64"/>
      <c r="BUM11" s="64"/>
      <c r="BUN11" s="64"/>
      <c r="BUO11" s="64"/>
      <c r="BUP11" s="64"/>
      <c r="BUQ11" s="64"/>
      <c r="BUR11" s="64"/>
      <c r="BUS11" s="64"/>
      <c r="BUT11" s="64"/>
      <c r="BUU11" s="64"/>
      <c r="BUV11" s="64"/>
      <c r="BUW11" s="64"/>
      <c r="BUX11" s="64"/>
      <c r="BUY11" s="64"/>
      <c r="BUZ11" s="64"/>
      <c r="BVA11" s="64"/>
      <c r="BVB11" s="64"/>
      <c r="BVC11" s="64"/>
      <c r="BVD11" s="64"/>
      <c r="BVE11" s="64"/>
      <c r="BVF11" s="64"/>
      <c r="BVG11" s="64"/>
      <c r="BVH11" s="64"/>
      <c r="BVI11" s="64"/>
      <c r="BVJ11" s="64"/>
      <c r="BVK11" s="64"/>
      <c r="BVL11" s="64"/>
      <c r="BVM11" s="64"/>
      <c r="BVN11" s="64"/>
      <c r="BVO11" s="64"/>
      <c r="BVP11" s="64"/>
      <c r="BVQ11" s="64"/>
      <c r="BVR11" s="64"/>
      <c r="BVS11" s="64"/>
      <c r="BVT11" s="64"/>
      <c r="BVU11" s="64"/>
      <c r="BVV11" s="64"/>
      <c r="BVW11" s="64"/>
      <c r="BVX11" s="64"/>
      <c r="BVY11" s="64"/>
      <c r="BVZ11" s="64"/>
      <c r="BWA11" s="64"/>
      <c r="BWB11" s="64"/>
      <c r="BWC11" s="64"/>
      <c r="BWD11" s="64"/>
      <c r="BWE11" s="64"/>
      <c r="BWF11" s="64"/>
      <c r="BWG11" s="64"/>
      <c r="BWH11" s="64"/>
      <c r="BWI11" s="64"/>
      <c r="BWJ11" s="64"/>
      <c r="BWK11" s="64"/>
      <c r="BWL11" s="64"/>
      <c r="BWM11" s="64"/>
      <c r="BWN11" s="64"/>
      <c r="BWO11" s="64"/>
      <c r="BWP11" s="64"/>
      <c r="BWQ11" s="64"/>
      <c r="BWR11" s="64"/>
      <c r="BWS11" s="64"/>
      <c r="BWT11" s="64"/>
      <c r="BWU11" s="64"/>
      <c r="BWV11" s="64"/>
      <c r="BWW11" s="64"/>
      <c r="BWX11" s="64"/>
      <c r="BWY11" s="64"/>
      <c r="BWZ11" s="64"/>
      <c r="BXA11" s="64"/>
      <c r="BXB11" s="64"/>
      <c r="BXC11" s="64"/>
      <c r="BXD11" s="64"/>
      <c r="BXE11" s="64"/>
      <c r="BXF11" s="64"/>
      <c r="BXG11" s="64"/>
      <c r="BXH11" s="64"/>
      <c r="BXI11" s="64"/>
      <c r="BXJ11" s="64"/>
      <c r="BXK11" s="64"/>
      <c r="BXL11" s="64"/>
      <c r="BXM11" s="64"/>
      <c r="BXN11" s="64"/>
      <c r="BXO11" s="64"/>
      <c r="BXP11" s="64"/>
      <c r="BXQ11" s="64"/>
      <c r="BXR11" s="64"/>
      <c r="BXS11" s="64"/>
      <c r="BXT11" s="64"/>
      <c r="BXU11" s="64"/>
      <c r="BXV11" s="64"/>
      <c r="BXW11" s="64"/>
      <c r="BXX11" s="64"/>
      <c r="BXY11" s="64"/>
      <c r="BXZ11" s="64"/>
      <c r="BYA11" s="64"/>
      <c r="BYB11" s="64"/>
      <c r="BYC11" s="64"/>
      <c r="BYD11" s="64"/>
      <c r="BYE11" s="64"/>
      <c r="BYF11" s="64"/>
      <c r="BYG11" s="64"/>
      <c r="BYH11" s="64"/>
      <c r="BYI11" s="64"/>
      <c r="BYJ11" s="64"/>
      <c r="BYK11" s="64"/>
      <c r="BYL11" s="64"/>
      <c r="BYM11" s="64"/>
      <c r="BYN11" s="64"/>
      <c r="BYO11" s="64"/>
      <c r="BYP11" s="64"/>
      <c r="BYQ11" s="64"/>
      <c r="BYR11" s="64"/>
      <c r="BYS11" s="64"/>
      <c r="BYT11" s="64"/>
      <c r="BYU11" s="64"/>
      <c r="BYV11" s="64"/>
      <c r="BYW11" s="64"/>
      <c r="BYX11" s="64"/>
      <c r="BYY11" s="64"/>
      <c r="BYZ11" s="64"/>
      <c r="BZA11" s="64"/>
      <c r="BZB11" s="64"/>
      <c r="BZC11" s="64"/>
      <c r="BZD11" s="64"/>
      <c r="BZE11" s="64"/>
      <c r="BZF11" s="64"/>
      <c r="BZG11" s="64"/>
      <c r="BZH11" s="64"/>
      <c r="BZI11" s="64"/>
      <c r="BZJ11" s="64"/>
      <c r="BZK11" s="64"/>
      <c r="BZL11" s="64"/>
      <c r="BZM11" s="64"/>
      <c r="BZN11" s="64"/>
      <c r="BZO11" s="64"/>
      <c r="BZP11" s="64"/>
      <c r="BZQ11" s="64"/>
      <c r="BZR11" s="64"/>
      <c r="BZS11" s="64"/>
      <c r="BZT11" s="64"/>
      <c r="BZU11" s="64"/>
      <c r="BZV11" s="64"/>
      <c r="BZW11" s="64"/>
      <c r="BZX11" s="64"/>
      <c r="BZY11" s="64"/>
      <c r="BZZ11" s="64"/>
      <c r="CAA11" s="64"/>
      <c r="CAB11" s="64"/>
      <c r="CAC11" s="64"/>
      <c r="CAD11" s="64"/>
      <c r="CAE11" s="64"/>
      <c r="CAF11" s="64"/>
      <c r="CAG11" s="64"/>
      <c r="CAH11" s="64"/>
      <c r="CAI11" s="64"/>
      <c r="CAJ11" s="64"/>
      <c r="CAK11" s="64"/>
      <c r="CAL11" s="64"/>
      <c r="CAM11" s="64"/>
      <c r="CAN11" s="64"/>
      <c r="CAO11" s="64"/>
      <c r="CAP11" s="64"/>
      <c r="CAQ11" s="64"/>
      <c r="CAR11" s="64"/>
      <c r="CAS11" s="64"/>
      <c r="CAT11" s="64"/>
      <c r="CAU11" s="64"/>
      <c r="CAV11" s="64"/>
      <c r="CAW11" s="64"/>
      <c r="CAX11" s="64"/>
      <c r="CAY11" s="64"/>
      <c r="CAZ11" s="64"/>
      <c r="CBA11" s="64"/>
      <c r="CBB11" s="64"/>
      <c r="CBC11" s="64"/>
      <c r="CBD11" s="64"/>
      <c r="CBE11" s="64"/>
      <c r="CBF11" s="64"/>
      <c r="CBG11" s="64"/>
      <c r="CBH11" s="64"/>
      <c r="CBI11" s="64"/>
      <c r="CBJ11" s="64"/>
      <c r="CBK11" s="64"/>
      <c r="CBL11" s="64"/>
      <c r="CBM11" s="64"/>
      <c r="CBN11" s="64"/>
      <c r="CBO11" s="64"/>
      <c r="CBP11" s="64"/>
      <c r="CBQ11" s="64"/>
      <c r="CBR11" s="64"/>
      <c r="CBS11" s="64"/>
      <c r="CBT11" s="64"/>
      <c r="CBU11" s="64"/>
      <c r="CBV11" s="64"/>
      <c r="CBW11" s="64"/>
      <c r="CBX11" s="64"/>
      <c r="CBY11" s="64"/>
      <c r="CBZ11" s="64"/>
      <c r="CCA11" s="64"/>
      <c r="CCB11" s="64"/>
      <c r="CCC11" s="64"/>
      <c r="CCD11" s="64"/>
      <c r="CCE11" s="64"/>
      <c r="CCF11" s="64"/>
      <c r="CCG11" s="64"/>
      <c r="CCH11" s="64"/>
      <c r="CCI11" s="64"/>
      <c r="CCJ11" s="64"/>
      <c r="CCK11" s="64"/>
      <c r="CCL11" s="64"/>
      <c r="CCM11" s="64"/>
      <c r="CCN11" s="64"/>
      <c r="CCO11" s="64"/>
      <c r="CCP11" s="64"/>
      <c r="CCQ11" s="64"/>
      <c r="CCR11" s="64"/>
      <c r="CCS11" s="64"/>
      <c r="CCT11" s="64"/>
      <c r="CCU11" s="64"/>
      <c r="CCV11" s="64"/>
      <c r="CCW11" s="64"/>
      <c r="CCX11" s="64"/>
      <c r="CCY11" s="64"/>
      <c r="CCZ11" s="64"/>
      <c r="CDA11" s="64"/>
      <c r="CDB11" s="64"/>
      <c r="CDC11" s="64"/>
      <c r="CDD11" s="64"/>
      <c r="CDE11" s="64"/>
      <c r="CDF11" s="64"/>
      <c r="CDG11" s="64"/>
      <c r="CDH11" s="64"/>
      <c r="CDI11" s="64"/>
      <c r="CDJ11" s="64"/>
      <c r="CDK11" s="64"/>
      <c r="CDL11" s="64"/>
      <c r="CDM11" s="64"/>
      <c r="CDN11" s="64"/>
      <c r="CDO11" s="64"/>
      <c r="CDP11" s="64"/>
      <c r="CDQ11" s="64"/>
      <c r="CDR11" s="64"/>
      <c r="CDS11" s="64"/>
      <c r="CDT11" s="64"/>
      <c r="CDU11" s="64"/>
      <c r="CDV11" s="64"/>
      <c r="CDW11" s="64"/>
      <c r="CDX11" s="64"/>
      <c r="CDY11" s="64"/>
      <c r="CDZ11" s="64"/>
      <c r="CEA11" s="64"/>
      <c r="CEB11" s="64"/>
      <c r="CEC11" s="64"/>
      <c r="CED11" s="64"/>
      <c r="CEE11" s="64"/>
      <c r="CEF11" s="64"/>
      <c r="CEG11" s="64"/>
      <c r="CEH11" s="64"/>
      <c r="CEI11" s="64"/>
      <c r="CEJ11" s="64"/>
      <c r="CEK11" s="64"/>
      <c r="CEL11" s="64"/>
      <c r="CEM11" s="64"/>
      <c r="CEN11" s="64"/>
      <c r="CEO11" s="64"/>
      <c r="CEP11" s="64"/>
      <c r="CEQ11" s="64"/>
      <c r="CER11" s="64"/>
      <c r="CES11" s="64"/>
      <c r="CET11" s="64"/>
      <c r="CEU11" s="64"/>
      <c r="CEV11" s="64"/>
      <c r="CEW11" s="64"/>
      <c r="CEX11" s="64"/>
      <c r="CEY11" s="64"/>
      <c r="CEZ11" s="64"/>
      <c r="CFA11" s="64"/>
      <c r="CFB11" s="64"/>
      <c r="CFC11" s="64"/>
      <c r="CFD11" s="64"/>
      <c r="CFE11" s="64"/>
      <c r="CFF11" s="64"/>
      <c r="CFG11" s="64"/>
      <c r="CFH11" s="64"/>
      <c r="CFI11" s="64"/>
      <c r="CFJ11" s="64"/>
      <c r="CFK11" s="64"/>
      <c r="CFL11" s="64"/>
      <c r="CFM11" s="64"/>
      <c r="CFN11" s="64"/>
      <c r="CFO11" s="64"/>
      <c r="CFP11" s="64"/>
      <c r="CFQ11" s="64"/>
      <c r="CFR11" s="64"/>
      <c r="CFS11" s="64"/>
      <c r="CFT11" s="64"/>
      <c r="CFU11" s="64"/>
      <c r="CFV11" s="64"/>
      <c r="CFW11" s="64"/>
      <c r="CFX11" s="64"/>
      <c r="CFY11" s="64"/>
      <c r="CFZ11" s="64"/>
      <c r="CGA11" s="64"/>
      <c r="CGB11" s="64"/>
      <c r="CGC11" s="64"/>
      <c r="CGD11" s="64"/>
      <c r="CGE11" s="64"/>
      <c r="CGF11" s="64"/>
      <c r="CGG11" s="64"/>
      <c r="CGH11" s="64"/>
      <c r="CGI11" s="64"/>
      <c r="CGJ11" s="64"/>
      <c r="CGK11" s="64"/>
      <c r="CGL11" s="64"/>
      <c r="CGM11" s="64"/>
      <c r="CGN11" s="64"/>
      <c r="CGO11" s="64"/>
      <c r="CGP11" s="64"/>
      <c r="CGQ11" s="64"/>
      <c r="CGR11" s="64"/>
      <c r="CGS11" s="64"/>
      <c r="CGT11" s="64"/>
      <c r="CGU11" s="64"/>
      <c r="CGV11" s="64"/>
      <c r="CGW11" s="64"/>
      <c r="CGX11" s="64"/>
      <c r="CGY11" s="64"/>
      <c r="CGZ11" s="64"/>
      <c r="CHA11" s="64"/>
      <c r="CHB11" s="64"/>
      <c r="CHC11" s="64"/>
      <c r="CHD11" s="64"/>
      <c r="CHE11" s="64"/>
      <c r="CHF11" s="64"/>
      <c r="CHG11" s="64"/>
      <c r="CHH11" s="64"/>
      <c r="CHI11" s="64"/>
      <c r="CHJ11" s="64"/>
      <c r="CHK11" s="64"/>
      <c r="CHL11" s="64"/>
      <c r="CHM11" s="64"/>
      <c r="CHN11" s="64"/>
      <c r="CHO11" s="64"/>
      <c r="CHP11" s="64"/>
      <c r="CHQ11" s="64"/>
      <c r="CHR11" s="64"/>
      <c r="CHS11" s="64"/>
      <c r="CHT11" s="64"/>
      <c r="CHU11" s="64"/>
      <c r="CHV11" s="64"/>
      <c r="CHW11" s="64"/>
      <c r="CHX11" s="64"/>
      <c r="CHY11" s="64"/>
      <c r="CHZ11" s="64"/>
      <c r="CIA11" s="64"/>
      <c r="CIB11" s="64"/>
      <c r="CIC11" s="64"/>
      <c r="CID11" s="64"/>
      <c r="CIE11" s="64"/>
      <c r="CIF11" s="64"/>
      <c r="CIG11" s="64"/>
      <c r="CIH11" s="64"/>
      <c r="CII11" s="64"/>
      <c r="CIJ11" s="64"/>
      <c r="CIK11" s="64"/>
      <c r="CIL11" s="64"/>
      <c r="CIM11" s="64"/>
      <c r="CIN11" s="64"/>
      <c r="CIO11" s="64"/>
      <c r="CIP11" s="64"/>
      <c r="CIQ11" s="64"/>
      <c r="CIR11" s="64"/>
      <c r="CIS11" s="64"/>
      <c r="CIT11" s="64"/>
      <c r="CIU11" s="64"/>
      <c r="CIV11" s="64"/>
      <c r="CIW11" s="64"/>
      <c r="CIX11" s="64"/>
      <c r="CIY11" s="64"/>
      <c r="CIZ11" s="64"/>
      <c r="CJA11" s="64"/>
      <c r="CJB11" s="64"/>
      <c r="CJC11" s="64"/>
      <c r="CJD11" s="64"/>
      <c r="CJE11" s="64"/>
      <c r="CJF11" s="64"/>
      <c r="CJG11" s="64"/>
      <c r="CJH11" s="64"/>
      <c r="CJI11" s="64"/>
      <c r="CJJ11" s="64"/>
      <c r="CJK11" s="64"/>
      <c r="CJL11" s="64"/>
      <c r="CJM11" s="64"/>
      <c r="CJN11" s="64"/>
      <c r="CJO11" s="64"/>
      <c r="CJP11" s="64"/>
      <c r="CJQ11" s="64"/>
      <c r="CJR11" s="64"/>
      <c r="CJS11" s="64"/>
      <c r="CJT11" s="64"/>
      <c r="CJU11" s="64"/>
      <c r="CJV11" s="64"/>
      <c r="CJW11" s="64"/>
      <c r="CJX11" s="64"/>
      <c r="CJY11" s="64"/>
      <c r="CJZ11" s="64"/>
      <c r="CKA11" s="64"/>
      <c r="CKB11" s="64"/>
      <c r="CKC11" s="64"/>
      <c r="CKD11" s="64"/>
      <c r="CKE11" s="64"/>
      <c r="CKF11" s="64"/>
      <c r="CKG11" s="64"/>
      <c r="CKH11" s="64"/>
      <c r="CKI11" s="64"/>
      <c r="CKJ11" s="64"/>
      <c r="CKK11" s="64"/>
      <c r="CKL11" s="64"/>
      <c r="CKM11" s="64"/>
      <c r="CKN11" s="64"/>
      <c r="CKO11" s="64"/>
      <c r="CKP11" s="64"/>
      <c r="CKQ11" s="64"/>
      <c r="CKR11" s="64"/>
      <c r="CKS11" s="64"/>
      <c r="CKT11" s="64"/>
      <c r="CKU11" s="64"/>
      <c r="CKV11" s="64"/>
      <c r="CKW11" s="64"/>
      <c r="CKX11" s="64"/>
      <c r="CKY11" s="64"/>
      <c r="CKZ11" s="64"/>
      <c r="CLA11" s="64"/>
      <c r="CLB11" s="64"/>
      <c r="CLC11" s="64"/>
      <c r="CLD11" s="64"/>
      <c r="CLE11" s="64"/>
      <c r="CLF11" s="64"/>
      <c r="CLG11" s="64"/>
      <c r="CLH11" s="64"/>
      <c r="CLI11" s="64"/>
      <c r="CLJ11" s="64"/>
      <c r="CLK11" s="64"/>
      <c r="CLL11" s="64"/>
      <c r="CLM11" s="64"/>
      <c r="CLN11" s="64"/>
      <c r="CLO11" s="64"/>
      <c r="CLP11" s="64"/>
      <c r="CLQ11" s="64"/>
      <c r="CLR11" s="64"/>
      <c r="CLS11" s="64"/>
      <c r="CLT11" s="64"/>
      <c r="CLU11" s="64"/>
      <c r="CLV11" s="64"/>
      <c r="CLW11" s="64"/>
      <c r="CLX11" s="64"/>
      <c r="CLY11" s="64"/>
      <c r="CLZ11" s="64"/>
      <c r="CMA11" s="64"/>
      <c r="CMB11" s="64"/>
      <c r="CMC11" s="64"/>
      <c r="CMD11" s="64"/>
      <c r="CME11" s="64"/>
      <c r="CMF11" s="64"/>
      <c r="CMG11" s="64"/>
      <c r="CMH11" s="64"/>
      <c r="CMI11" s="64"/>
      <c r="CMJ11" s="64"/>
      <c r="CMK11" s="64"/>
      <c r="CML11" s="64"/>
      <c r="CMM11" s="64"/>
      <c r="CMN11" s="64"/>
      <c r="CMO11" s="64"/>
      <c r="CMP11" s="64"/>
      <c r="CMQ11" s="64"/>
      <c r="CMR11" s="64"/>
      <c r="CMS11" s="64"/>
      <c r="CMT11" s="64"/>
      <c r="CMU11" s="64"/>
      <c r="CMV11" s="64"/>
      <c r="CMW11" s="64"/>
      <c r="CMX11" s="64"/>
      <c r="CMY11" s="64"/>
      <c r="CMZ11" s="64"/>
      <c r="CNA11" s="64"/>
      <c r="CNB11" s="64"/>
      <c r="CNC11" s="64"/>
      <c r="CND11" s="64"/>
      <c r="CNE11" s="64"/>
      <c r="CNF11" s="64"/>
      <c r="CNG11" s="64"/>
      <c r="CNH11" s="64"/>
      <c r="CNI11" s="64"/>
      <c r="CNJ11" s="64"/>
      <c r="CNK11" s="64"/>
      <c r="CNL11" s="64"/>
      <c r="CNM11" s="64"/>
      <c r="CNN11" s="64"/>
      <c r="CNO11" s="64"/>
      <c r="CNP11" s="64"/>
      <c r="CNQ11" s="64"/>
      <c r="CNR11" s="64"/>
      <c r="CNS11" s="64"/>
      <c r="CNT11" s="64"/>
      <c r="CNU11" s="64"/>
      <c r="CNV11" s="64"/>
      <c r="CNW11" s="64"/>
      <c r="CNX11" s="64"/>
      <c r="CNY11" s="64"/>
      <c r="CNZ11" s="64"/>
      <c r="COA11" s="64"/>
      <c r="COB11" s="64"/>
      <c r="COC11" s="64"/>
      <c r="COD11" s="64"/>
      <c r="COE11" s="64"/>
      <c r="COF11" s="64"/>
      <c r="COG11" s="64"/>
      <c r="COH11" s="64"/>
      <c r="COI11" s="64"/>
      <c r="COJ11" s="64"/>
      <c r="COK11" s="64"/>
      <c r="COL11" s="64"/>
      <c r="COM11" s="64"/>
      <c r="CON11" s="64"/>
      <c r="COO11" s="64"/>
      <c r="COP11" s="64"/>
      <c r="COQ11" s="64"/>
      <c r="COR11" s="64"/>
      <c r="COS11" s="64"/>
      <c r="COT11" s="64"/>
      <c r="COU11" s="64"/>
      <c r="COV11" s="64"/>
      <c r="COW11" s="64"/>
      <c r="COX11" s="64"/>
      <c r="COY11" s="64"/>
      <c r="COZ11" s="64"/>
      <c r="CPA11" s="64"/>
      <c r="CPB11" s="64"/>
      <c r="CPC11" s="64"/>
      <c r="CPD11" s="64"/>
      <c r="CPE11" s="64"/>
      <c r="CPF11" s="64"/>
      <c r="CPG11" s="64"/>
      <c r="CPH11" s="64"/>
      <c r="CPI11" s="64"/>
      <c r="CPJ11" s="64"/>
      <c r="CPK11" s="64"/>
      <c r="CPL11" s="64"/>
      <c r="CPM11" s="64"/>
      <c r="CPN11" s="64"/>
      <c r="CPO11" s="64"/>
      <c r="CPP11" s="64"/>
      <c r="CPQ11" s="64"/>
      <c r="CPR11" s="64"/>
      <c r="CPS11" s="64"/>
      <c r="CPT11" s="64"/>
      <c r="CPU11" s="64"/>
      <c r="CPV11" s="64"/>
      <c r="CPW11" s="64"/>
      <c r="CPX11" s="64"/>
      <c r="CPY11" s="64"/>
      <c r="CPZ11" s="64"/>
      <c r="CQA11" s="64"/>
      <c r="CQB11" s="64"/>
      <c r="CQC11" s="64"/>
      <c r="CQD11" s="64"/>
      <c r="CQE11" s="64"/>
      <c r="CQF11" s="64"/>
      <c r="CQG11" s="64"/>
      <c r="CQH11" s="64"/>
      <c r="CQI11" s="64"/>
      <c r="CQJ11" s="64"/>
      <c r="CQK11" s="64"/>
      <c r="CQL11" s="64"/>
      <c r="CQM11" s="64"/>
      <c r="CQN11" s="64"/>
      <c r="CQO11" s="64"/>
      <c r="CQP11" s="64"/>
      <c r="CQQ11" s="64"/>
      <c r="CQR11" s="64"/>
      <c r="CQS11" s="64"/>
      <c r="CQT11" s="64"/>
      <c r="CQU11" s="64"/>
      <c r="CQV11" s="64"/>
      <c r="CQW11" s="64"/>
      <c r="CQX11" s="64"/>
      <c r="CQY11" s="64"/>
      <c r="CQZ11" s="64"/>
      <c r="CRA11" s="64"/>
      <c r="CRB11" s="64"/>
      <c r="CRC11" s="64"/>
      <c r="CRD11" s="64"/>
      <c r="CRE11" s="64"/>
      <c r="CRF11" s="64"/>
      <c r="CRG11" s="64"/>
      <c r="CRH11" s="64"/>
      <c r="CRI11" s="64"/>
      <c r="CRJ11" s="64"/>
      <c r="CRK11" s="64"/>
      <c r="CRL11" s="64"/>
      <c r="CRM11" s="64"/>
      <c r="CRN11" s="64"/>
      <c r="CRO11" s="64"/>
      <c r="CRP11" s="64"/>
      <c r="CRQ11" s="64"/>
      <c r="CRR11" s="64"/>
      <c r="CRS11" s="64"/>
      <c r="CRT11" s="64"/>
      <c r="CRU11" s="64"/>
      <c r="CRV11" s="64"/>
      <c r="CRW11" s="64"/>
      <c r="CRX11" s="64"/>
      <c r="CRY11" s="64"/>
      <c r="CRZ11" s="64"/>
      <c r="CSA11" s="64"/>
      <c r="CSB11" s="64"/>
      <c r="CSC11" s="64"/>
      <c r="CSD11" s="64"/>
      <c r="CSE11" s="64"/>
      <c r="CSF11" s="64"/>
      <c r="CSG11" s="64"/>
      <c r="CSH11" s="64"/>
      <c r="CSI11" s="64"/>
      <c r="CSJ11" s="64"/>
      <c r="CSK11" s="64"/>
      <c r="CSL11" s="64"/>
      <c r="CSM11" s="64"/>
      <c r="CSN11" s="64"/>
      <c r="CSO11" s="64"/>
      <c r="CSP11" s="64"/>
      <c r="CSQ11" s="64"/>
      <c r="CSR11" s="64"/>
      <c r="CSS11" s="64"/>
      <c r="CST11" s="64"/>
      <c r="CSU11" s="64"/>
      <c r="CSV11" s="64"/>
      <c r="CSW11" s="64"/>
      <c r="CSX11" s="64"/>
      <c r="CSY11" s="64"/>
      <c r="CSZ11" s="64"/>
      <c r="CTA11" s="64"/>
      <c r="CTB11" s="64"/>
      <c r="CTC11" s="64"/>
      <c r="CTD11" s="64"/>
      <c r="CTE11" s="64"/>
      <c r="CTF11" s="64"/>
      <c r="CTG11" s="64"/>
      <c r="CTH11" s="64"/>
      <c r="CTI11" s="64"/>
      <c r="CTJ11" s="64"/>
      <c r="CTK11" s="64"/>
      <c r="CTL11" s="64"/>
      <c r="CTM11" s="64"/>
      <c r="CTN11" s="64"/>
      <c r="CTO11" s="64"/>
      <c r="CTP11" s="64"/>
      <c r="CTQ11" s="64"/>
      <c r="CTR11" s="64"/>
      <c r="CTS11" s="64"/>
      <c r="CTT11" s="64"/>
      <c r="CTU11" s="64"/>
      <c r="CTV11" s="64"/>
      <c r="CTW11" s="64"/>
      <c r="CTX11" s="64"/>
      <c r="CTY11" s="64"/>
      <c r="CTZ11" s="64"/>
      <c r="CUA11" s="64"/>
      <c r="CUB11" s="64"/>
      <c r="CUC11" s="64"/>
      <c r="CUD11" s="64"/>
      <c r="CUE11" s="64"/>
      <c r="CUF11" s="64"/>
      <c r="CUG11" s="64"/>
      <c r="CUH11" s="64"/>
      <c r="CUI11" s="64"/>
      <c r="CUJ11" s="64"/>
      <c r="CUK11" s="64"/>
      <c r="CUL11" s="64"/>
      <c r="CUM11" s="64"/>
      <c r="CUN11" s="64"/>
      <c r="CUO11" s="64"/>
      <c r="CUP11" s="64"/>
      <c r="CUQ11" s="64"/>
      <c r="CUR11" s="64"/>
      <c r="CUS11" s="64"/>
      <c r="CUT11" s="64"/>
      <c r="CUU11" s="64"/>
      <c r="CUV11" s="64"/>
      <c r="CUW11" s="64"/>
      <c r="CUX11" s="64"/>
      <c r="CUY11" s="64"/>
      <c r="CUZ11" s="64"/>
      <c r="CVA11" s="64"/>
      <c r="CVB11" s="64"/>
      <c r="CVC11" s="64"/>
      <c r="CVD11" s="64"/>
      <c r="CVE11" s="64"/>
      <c r="CVF11" s="64"/>
      <c r="CVG11" s="64"/>
      <c r="CVH11" s="64"/>
      <c r="CVI11" s="64"/>
      <c r="CVJ11" s="64"/>
      <c r="CVK11" s="64"/>
      <c r="CVL11" s="64"/>
      <c r="CVM11" s="64"/>
      <c r="CVN11" s="64"/>
      <c r="CVO11" s="64"/>
      <c r="CVP11" s="64"/>
      <c r="CVQ11" s="64"/>
      <c r="CVR11" s="64"/>
      <c r="CVS11" s="64"/>
      <c r="CVT11" s="64"/>
      <c r="CVU11" s="64"/>
      <c r="CVV11" s="64"/>
      <c r="CVW11" s="64"/>
      <c r="CVX11" s="64"/>
      <c r="CVY11" s="64"/>
      <c r="CVZ11" s="64"/>
      <c r="CWA11" s="64"/>
      <c r="CWB11" s="64"/>
      <c r="CWC11" s="64"/>
      <c r="CWD11" s="64"/>
      <c r="CWE11" s="64"/>
      <c r="CWF11" s="64"/>
      <c r="CWG11" s="64"/>
      <c r="CWH11" s="64"/>
      <c r="CWI11" s="64"/>
      <c r="CWJ11" s="64"/>
      <c r="CWK11" s="64"/>
      <c r="CWL11" s="64"/>
      <c r="CWM11" s="64"/>
      <c r="CWN11" s="64"/>
      <c r="CWO11" s="64"/>
      <c r="CWP11" s="64"/>
      <c r="CWQ11" s="64"/>
      <c r="CWR11" s="64"/>
      <c r="CWS11" s="64"/>
      <c r="CWT11" s="64"/>
      <c r="CWU11" s="64"/>
      <c r="CWV11" s="64"/>
      <c r="CWW11" s="64"/>
      <c r="CWX11" s="64"/>
      <c r="CWY11" s="64"/>
      <c r="CWZ11" s="64"/>
      <c r="CXA11" s="64"/>
      <c r="CXB11" s="64"/>
      <c r="CXC11" s="64"/>
      <c r="CXD11" s="64"/>
      <c r="CXE11" s="64"/>
      <c r="CXF11" s="64"/>
      <c r="CXG11" s="64"/>
      <c r="CXH11" s="64"/>
      <c r="CXI11" s="64"/>
      <c r="CXJ11" s="64"/>
      <c r="CXK11" s="64"/>
      <c r="CXL11" s="64"/>
      <c r="CXM11" s="64"/>
      <c r="CXN11" s="64"/>
      <c r="CXO11" s="64"/>
      <c r="CXP11" s="64"/>
      <c r="CXQ11" s="64"/>
      <c r="CXR11" s="64"/>
      <c r="CXS11" s="64"/>
      <c r="CXT11" s="64"/>
      <c r="CXU11" s="64"/>
      <c r="CXV11" s="64"/>
      <c r="CXW11" s="64"/>
      <c r="CXX11" s="64"/>
      <c r="CXY11" s="64"/>
      <c r="CXZ11" s="64"/>
      <c r="CYA11" s="64"/>
      <c r="CYB11" s="64"/>
      <c r="CYC11" s="64"/>
      <c r="CYD11" s="64"/>
      <c r="CYE11" s="64"/>
      <c r="CYF11" s="64"/>
      <c r="CYG11" s="64"/>
      <c r="CYH11" s="64"/>
      <c r="CYI11" s="64"/>
      <c r="CYJ11" s="64"/>
      <c r="CYK11" s="64"/>
      <c r="CYL11" s="64"/>
      <c r="CYM11" s="64"/>
      <c r="CYN11" s="64"/>
      <c r="CYO11" s="64"/>
      <c r="CYP11" s="64"/>
      <c r="CYQ11" s="64"/>
      <c r="CYR11" s="64"/>
      <c r="CYS11" s="64"/>
      <c r="CYT11" s="64"/>
      <c r="CYU11" s="64"/>
      <c r="CYV11" s="64"/>
      <c r="CYW11" s="64"/>
      <c r="CYX11" s="64"/>
      <c r="CYY11" s="64"/>
      <c r="CYZ11" s="64"/>
      <c r="CZA11" s="64"/>
      <c r="CZB11" s="64"/>
      <c r="CZC11" s="64"/>
      <c r="CZD11" s="64"/>
      <c r="CZE11" s="64"/>
      <c r="CZF11" s="64"/>
      <c r="CZG11" s="64"/>
      <c r="CZH11" s="64"/>
      <c r="CZI11" s="64"/>
      <c r="CZJ11" s="64"/>
      <c r="CZK11" s="64"/>
      <c r="CZL11" s="64"/>
      <c r="CZM11" s="64"/>
      <c r="CZN11" s="64"/>
      <c r="CZO11" s="64"/>
      <c r="CZP11" s="64"/>
      <c r="CZQ11" s="64"/>
      <c r="CZR11" s="64"/>
      <c r="CZS11" s="64"/>
      <c r="CZT11" s="64"/>
      <c r="CZU11" s="64"/>
      <c r="CZV11" s="64"/>
      <c r="CZW11" s="64"/>
      <c r="CZX11" s="64"/>
      <c r="CZY11" s="64"/>
      <c r="CZZ11" s="64"/>
      <c r="DAA11" s="64"/>
      <c r="DAB11" s="64"/>
      <c r="DAC11" s="64"/>
      <c r="DAD11" s="64"/>
      <c r="DAE11" s="64"/>
      <c r="DAF11" s="64"/>
      <c r="DAG11" s="64"/>
      <c r="DAH11" s="64"/>
      <c r="DAI11" s="64"/>
      <c r="DAJ11" s="64"/>
      <c r="DAK11" s="64"/>
      <c r="DAL11" s="64"/>
      <c r="DAM11" s="64"/>
      <c r="DAN11" s="64"/>
      <c r="DAO11" s="64"/>
      <c r="DAP11" s="64"/>
      <c r="DAQ11" s="64"/>
      <c r="DAR11" s="64"/>
      <c r="DAS11" s="64"/>
      <c r="DAT11" s="64"/>
      <c r="DAU11" s="64"/>
      <c r="DAV11" s="64"/>
      <c r="DAW11" s="64"/>
      <c r="DAX11" s="64"/>
      <c r="DAY11" s="64"/>
      <c r="DAZ11" s="64"/>
      <c r="DBA11" s="64"/>
      <c r="DBB11" s="64"/>
      <c r="DBC11" s="64"/>
      <c r="DBD11" s="64"/>
      <c r="DBE11" s="64"/>
      <c r="DBF11" s="64"/>
      <c r="DBG11" s="64"/>
      <c r="DBH11" s="64"/>
      <c r="DBI11" s="64"/>
      <c r="DBJ11" s="64"/>
      <c r="DBK11" s="64"/>
      <c r="DBL11" s="64"/>
      <c r="DBM11" s="64"/>
      <c r="DBN11" s="64"/>
      <c r="DBO11" s="64"/>
      <c r="DBP11" s="64"/>
      <c r="DBQ11" s="64"/>
      <c r="DBR11" s="64"/>
      <c r="DBS11" s="64"/>
      <c r="DBT11" s="64"/>
      <c r="DBU11" s="64"/>
      <c r="DBV11" s="64"/>
      <c r="DBW11" s="64"/>
      <c r="DBX11" s="64"/>
      <c r="DBY11" s="64"/>
      <c r="DBZ11" s="64"/>
      <c r="DCA11" s="64"/>
      <c r="DCB11" s="64"/>
      <c r="DCC11" s="64"/>
      <c r="DCD11" s="64"/>
      <c r="DCE11" s="64"/>
      <c r="DCF11" s="64"/>
      <c r="DCG11" s="64"/>
      <c r="DCH11" s="64"/>
      <c r="DCI11" s="64"/>
      <c r="DCJ11" s="64"/>
      <c r="DCK11" s="64"/>
      <c r="DCL11" s="64"/>
      <c r="DCM11" s="64"/>
      <c r="DCN11" s="64"/>
      <c r="DCO11" s="64"/>
      <c r="DCP11" s="64"/>
      <c r="DCQ11" s="64"/>
      <c r="DCR11" s="64"/>
      <c r="DCS11" s="64"/>
      <c r="DCT11" s="64"/>
      <c r="DCU11" s="64"/>
    </row>
    <row r="12" spans="1:2803" s="120" customFormat="1" ht="20.100000000000001" customHeight="1" thickBot="1" x14ac:dyDescent="0.25">
      <c r="A12" s="125">
        <f t="shared" si="5"/>
        <v>6</v>
      </c>
      <c r="B12" s="6"/>
      <c r="C12" s="6"/>
      <c r="D12" s="5" t="s">
        <v>16</v>
      </c>
      <c r="E12" s="176">
        <v>1</v>
      </c>
      <c r="F12" s="177">
        <v>0</v>
      </c>
      <c r="G12" s="176">
        <f t="shared" si="0"/>
        <v>1</v>
      </c>
      <c r="H12" s="6" t="s">
        <v>11</v>
      </c>
      <c r="I12" s="3">
        <v>0</v>
      </c>
      <c r="J12" s="3">
        <f t="shared" si="1"/>
        <v>0</v>
      </c>
      <c r="K12" s="134">
        <v>0</v>
      </c>
      <c r="L12" s="134">
        <f t="shared" si="2"/>
        <v>0</v>
      </c>
      <c r="M12" s="134">
        <v>0</v>
      </c>
      <c r="N12" s="137">
        <f t="shared" si="3"/>
        <v>0</v>
      </c>
      <c r="O12" s="178">
        <f t="shared" si="4"/>
        <v>0</v>
      </c>
      <c r="P12" s="129"/>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c r="DA12" s="64"/>
      <c r="DB12" s="64"/>
      <c r="DC12" s="64"/>
      <c r="DD12" s="64"/>
      <c r="DE12" s="64"/>
      <c r="DF12" s="64"/>
      <c r="DG12" s="64"/>
      <c r="DH12" s="64"/>
      <c r="DI12" s="64"/>
      <c r="DJ12" s="64"/>
      <c r="DK12" s="64"/>
      <c r="DL12" s="64"/>
      <c r="DM12" s="64"/>
      <c r="DN12" s="64"/>
      <c r="DO12" s="64"/>
      <c r="DP12" s="64"/>
      <c r="DQ12" s="64"/>
      <c r="DR12" s="64"/>
      <c r="DS12" s="64"/>
      <c r="DT12" s="64"/>
      <c r="DU12" s="64"/>
      <c r="DV12" s="64"/>
      <c r="DW12" s="64"/>
      <c r="DX12" s="64"/>
      <c r="DY12" s="64"/>
      <c r="DZ12" s="64"/>
      <c r="EA12" s="64"/>
      <c r="EB12" s="64"/>
      <c r="EC12" s="64"/>
      <c r="ED12" s="64"/>
      <c r="EE12" s="64"/>
      <c r="EF12" s="64"/>
      <c r="EG12" s="64"/>
      <c r="EH12" s="64"/>
      <c r="EI12" s="64"/>
      <c r="EJ12" s="64"/>
      <c r="EK12" s="64"/>
      <c r="EL12" s="64"/>
      <c r="EM12" s="64"/>
      <c r="EN12" s="64"/>
      <c r="EO12" s="64"/>
      <c r="EP12" s="64"/>
      <c r="EQ12" s="64"/>
      <c r="ER12" s="64"/>
      <c r="ES12" s="64"/>
      <c r="ET12" s="64"/>
      <c r="EU12" s="64"/>
      <c r="EV12" s="64"/>
      <c r="EW12" s="64"/>
      <c r="EX12" s="64"/>
      <c r="EY12" s="64"/>
      <c r="EZ12" s="64"/>
      <c r="FA12" s="64"/>
      <c r="FB12" s="64"/>
      <c r="FC12" s="64"/>
      <c r="FD12" s="64"/>
      <c r="FE12" s="64"/>
      <c r="FF12" s="64"/>
      <c r="FG12" s="64"/>
      <c r="FH12" s="64"/>
      <c r="FI12" s="64"/>
      <c r="FJ12" s="64"/>
      <c r="FK12" s="64"/>
      <c r="FL12" s="64"/>
      <c r="FM12" s="64"/>
      <c r="FN12" s="64"/>
      <c r="FO12" s="64"/>
      <c r="FP12" s="64"/>
      <c r="FQ12" s="64"/>
      <c r="FR12" s="64"/>
      <c r="FS12" s="64"/>
      <c r="FT12" s="64"/>
      <c r="FU12" s="64"/>
      <c r="FV12" s="64"/>
      <c r="FW12" s="64"/>
      <c r="FX12" s="64"/>
      <c r="FY12" s="64"/>
      <c r="FZ12" s="64"/>
      <c r="GA12" s="64"/>
      <c r="GB12" s="64"/>
      <c r="GC12" s="64"/>
      <c r="GD12" s="64"/>
      <c r="GE12" s="64"/>
      <c r="GF12" s="64"/>
      <c r="GG12" s="64"/>
      <c r="GH12" s="64"/>
      <c r="GI12" s="64"/>
      <c r="GJ12" s="64"/>
      <c r="GK12" s="64"/>
      <c r="GL12" s="64"/>
      <c r="GM12" s="64"/>
      <c r="GN12" s="64"/>
      <c r="GO12" s="64"/>
      <c r="GP12" s="64"/>
      <c r="GQ12" s="64"/>
      <c r="GR12" s="64"/>
      <c r="GS12" s="64"/>
      <c r="GT12" s="64"/>
      <c r="GU12" s="64"/>
      <c r="GV12" s="64"/>
      <c r="GW12" s="64"/>
      <c r="GX12" s="64"/>
      <c r="GY12" s="64"/>
      <c r="GZ12" s="64"/>
      <c r="HA12" s="64"/>
      <c r="HB12" s="64"/>
      <c r="HC12" s="64"/>
      <c r="HD12" s="64"/>
      <c r="HE12" s="64"/>
      <c r="HF12" s="64"/>
      <c r="HG12" s="64"/>
      <c r="HH12" s="64"/>
      <c r="HI12" s="64"/>
      <c r="HJ12" s="64"/>
      <c r="HK12" s="64"/>
      <c r="HL12" s="64"/>
      <c r="HM12" s="64"/>
      <c r="HN12" s="64"/>
      <c r="HO12" s="64"/>
      <c r="HP12" s="64"/>
      <c r="HQ12" s="64"/>
      <c r="HR12" s="64"/>
      <c r="HS12" s="64"/>
      <c r="HT12" s="64"/>
      <c r="HU12" s="64"/>
      <c r="HV12" s="64"/>
      <c r="HW12" s="64"/>
      <c r="HX12" s="64"/>
      <c r="HY12" s="64"/>
      <c r="HZ12" s="64"/>
      <c r="IA12" s="64"/>
      <c r="IB12" s="64"/>
      <c r="IC12" s="64"/>
      <c r="ID12" s="64"/>
      <c r="IE12" s="64"/>
      <c r="IF12" s="64"/>
      <c r="IG12" s="64"/>
      <c r="IH12" s="64"/>
      <c r="II12" s="64"/>
      <c r="IJ12" s="64"/>
      <c r="IK12" s="64"/>
      <c r="IL12" s="64"/>
      <c r="IM12" s="64"/>
      <c r="IN12" s="64"/>
      <c r="IO12" s="64"/>
      <c r="IP12" s="64"/>
      <c r="IQ12" s="64"/>
      <c r="IR12" s="64"/>
      <c r="IS12" s="64"/>
      <c r="IT12" s="64"/>
      <c r="IU12" s="64"/>
      <c r="IV12" s="64"/>
      <c r="IW12" s="64"/>
      <c r="IX12" s="64"/>
      <c r="IY12" s="64"/>
      <c r="IZ12" s="64"/>
      <c r="JA12" s="64"/>
      <c r="JB12" s="64"/>
      <c r="JC12" s="64"/>
      <c r="JD12" s="64"/>
      <c r="JE12" s="64"/>
      <c r="JF12" s="64"/>
      <c r="JG12" s="64"/>
      <c r="JH12" s="64"/>
      <c r="JI12" s="64"/>
      <c r="JJ12" s="64"/>
      <c r="JK12" s="64"/>
      <c r="JL12" s="64"/>
      <c r="JM12" s="64"/>
      <c r="JN12" s="64"/>
      <c r="JO12" s="64"/>
      <c r="JP12" s="64"/>
      <c r="JQ12" s="64"/>
      <c r="JR12" s="64"/>
      <c r="JS12" s="64"/>
      <c r="JT12" s="64"/>
      <c r="JU12" s="64"/>
      <c r="JV12" s="64"/>
      <c r="JW12" s="64"/>
      <c r="JX12" s="64"/>
      <c r="JY12" s="64"/>
      <c r="JZ12" s="64"/>
      <c r="KA12" s="64"/>
      <c r="KB12" s="64"/>
      <c r="KC12" s="64"/>
      <c r="KD12" s="64"/>
      <c r="KE12" s="64"/>
      <c r="KF12" s="64"/>
      <c r="KG12" s="64"/>
      <c r="KH12" s="64"/>
      <c r="KI12" s="64"/>
      <c r="KJ12" s="64"/>
      <c r="KK12" s="64"/>
      <c r="KL12" s="64"/>
      <c r="KM12" s="64"/>
      <c r="KN12" s="64"/>
      <c r="KO12" s="64"/>
      <c r="KP12" s="64"/>
      <c r="KQ12" s="64"/>
      <c r="KR12" s="64"/>
      <c r="KS12" s="64"/>
      <c r="KT12" s="64"/>
      <c r="KU12" s="64"/>
      <c r="KV12" s="64"/>
      <c r="KW12" s="64"/>
      <c r="KX12" s="64"/>
      <c r="KY12" s="64"/>
      <c r="KZ12" s="64"/>
      <c r="LA12" s="64"/>
      <c r="LB12" s="64"/>
      <c r="LC12" s="64"/>
      <c r="LD12" s="64"/>
      <c r="LE12" s="64"/>
      <c r="LF12" s="64"/>
      <c r="LG12" s="64"/>
      <c r="LH12" s="64"/>
      <c r="LI12" s="64"/>
      <c r="LJ12" s="64"/>
      <c r="LK12" s="64"/>
      <c r="LL12" s="64"/>
      <c r="LM12" s="64"/>
      <c r="LN12" s="64"/>
      <c r="LO12" s="64"/>
      <c r="LP12" s="64"/>
      <c r="LQ12" s="64"/>
      <c r="LR12" s="64"/>
      <c r="LS12" s="64"/>
      <c r="LT12" s="64"/>
      <c r="LU12" s="64"/>
      <c r="LV12" s="64"/>
      <c r="LW12" s="64"/>
      <c r="LX12" s="64"/>
      <c r="LY12" s="64"/>
      <c r="LZ12" s="64"/>
      <c r="MA12" s="64"/>
      <c r="MB12" s="64"/>
      <c r="MC12" s="64"/>
      <c r="MD12" s="64"/>
      <c r="ME12" s="64"/>
      <c r="MF12" s="64"/>
      <c r="MG12" s="64"/>
      <c r="MH12" s="64"/>
      <c r="MI12" s="64"/>
      <c r="MJ12" s="64"/>
      <c r="MK12" s="64"/>
      <c r="ML12" s="64"/>
      <c r="MM12" s="64"/>
      <c r="MN12" s="64"/>
      <c r="MO12" s="64"/>
      <c r="MP12" s="64"/>
      <c r="MQ12" s="64"/>
      <c r="MR12" s="64"/>
      <c r="MS12" s="64"/>
      <c r="MT12" s="64"/>
      <c r="MU12" s="64"/>
      <c r="MV12" s="64"/>
      <c r="MW12" s="64"/>
      <c r="MX12" s="64"/>
      <c r="MY12" s="64"/>
      <c r="MZ12" s="64"/>
      <c r="NA12" s="64"/>
      <c r="NB12" s="64"/>
      <c r="NC12" s="64"/>
      <c r="ND12" s="64"/>
      <c r="NE12" s="64"/>
      <c r="NF12" s="64"/>
      <c r="NG12" s="64"/>
      <c r="NH12" s="64"/>
      <c r="NI12" s="64"/>
      <c r="NJ12" s="64"/>
      <c r="NK12" s="64"/>
      <c r="NL12" s="64"/>
      <c r="NM12" s="64"/>
      <c r="NN12" s="64"/>
      <c r="NO12" s="64"/>
      <c r="NP12" s="64"/>
      <c r="NQ12" s="64"/>
      <c r="NR12" s="64"/>
      <c r="NS12" s="64"/>
      <c r="NT12" s="64"/>
      <c r="NU12" s="64"/>
      <c r="NV12" s="64"/>
      <c r="NW12" s="64"/>
      <c r="NX12" s="64"/>
      <c r="NY12" s="64"/>
      <c r="NZ12" s="64"/>
      <c r="OA12" s="64"/>
      <c r="OB12" s="64"/>
      <c r="OC12" s="64"/>
      <c r="OD12" s="64"/>
      <c r="OE12" s="64"/>
      <c r="OF12" s="64"/>
      <c r="OG12" s="64"/>
      <c r="OH12" s="64"/>
      <c r="OI12" s="64"/>
      <c r="OJ12" s="64"/>
      <c r="OK12" s="64"/>
      <c r="OL12" s="64"/>
      <c r="OM12" s="64"/>
      <c r="ON12" s="64"/>
      <c r="OO12" s="64"/>
      <c r="OP12" s="64"/>
      <c r="OQ12" s="64"/>
      <c r="OR12" s="64"/>
      <c r="OS12" s="64"/>
      <c r="OT12" s="64"/>
      <c r="OU12" s="64"/>
      <c r="OV12" s="64"/>
      <c r="OW12" s="64"/>
      <c r="OX12" s="64"/>
      <c r="OY12" s="64"/>
      <c r="OZ12" s="64"/>
      <c r="PA12" s="64"/>
      <c r="PB12" s="64"/>
      <c r="PC12" s="64"/>
      <c r="PD12" s="64"/>
      <c r="PE12" s="64"/>
      <c r="PF12" s="64"/>
      <c r="PG12" s="64"/>
      <c r="PH12" s="64"/>
      <c r="PI12" s="64"/>
      <c r="PJ12" s="64"/>
      <c r="PK12" s="64"/>
      <c r="PL12" s="64"/>
      <c r="PM12" s="64"/>
      <c r="PN12" s="64"/>
      <c r="PO12" s="64"/>
      <c r="PP12" s="64"/>
      <c r="PQ12" s="64"/>
      <c r="PR12" s="64"/>
      <c r="PS12" s="64"/>
      <c r="PT12" s="64"/>
      <c r="PU12" s="64"/>
      <c r="PV12" s="64"/>
      <c r="PW12" s="64"/>
      <c r="PX12" s="64"/>
      <c r="PY12" s="64"/>
      <c r="PZ12" s="64"/>
      <c r="QA12" s="64"/>
      <c r="QB12" s="64"/>
      <c r="QC12" s="64"/>
      <c r="QD12" s="64"/>
      <c r="QE12" s="64"/>
      <c r="QF12" s="64"/>
      <c r="QG12" s="64"/>
      <c r="QH12" s="64"/>
      <c r="QI12" s="64"/>
      <c r="QJ12" s="64"/>
      <c r="QK12" s="64"/>
      <c r="QL12" s="64"/>
      <c r="QM12" s="64"/>
      <c r="QN12" s="64"/>
      <c r="QO12" s="64"/>
      <c r="QP12" s="64"/>
      <c r="QQ12" s="64"/>
      <c r="QR12" s="64"/>
      <c r="QS12" s="64"/>
      <c r="QT12" s="64"/>
      <c r="QU12" s="64"/>
      <c r="QV12" s="64"/>
      <c r="QW12" s="64"/>
      <c r="QX12" s="64"/>
      <c r="QY12" s="64"/>
      <c r="QZ12" s="64"/>
      <c r="RA12" s="64"/>
      <c r="RB12" s="64"/>
      <c r="RC12" s="64"/>
      <c r="RD12" s="64"/>
      <c r="RE12" s="64"/>
      <c r="RF12" s="64"/>
      <c r="RG12" s="64"/>
      <c r="RH12" s="64"/>
      <c r="RI12" s="64"/>
      <c r="RJ12" s="64"/>
      <c r="RK12" s="64"/>
      <c r="RL12" s="64"/>
      <c r="RM12" s="64"/>
      <c r="RN12" s="64"/>
      <c r="RO12" s="64"/>
      <c r="RP12" s="64"/>
      <c r="RQ12" s="64"/>
      <c r="RR12" s="64"/>
      <c r="RS12" s="64"/>
      <c r="RT12" s="64"/>
      <c r="RU12" s="64"/>
      <c r="RV12" s="64"/>
      <c r="RW12" s="64"/>
      <c r="RX12" s="64"/>
      <c r="RY12" s="64"/>
      <c r="RZ12" s="64"/>
      <c r="SA12" s="64"/>
      <c r="SB12" s="64"/>
      <c r="SC12" s="64"/>
      <c r="SD12" s="64"/>
      <c r="SE12" s="64"/>
      <c r="SF12" s="64"/>
      <c r="SG12" s="64"/>
      <c r="SH12" s="64"/>
      <c r="SI12" s="64"/>
      <c r="SJ12" s="64"/>
      <c r="SK12" s="64"/>
      <c r="SL12" s="64"/>
      <c r="SM12" s="64"/>
      <c r="SN12" s="64"/>
      <c r="SO12" s="64"/>
      <c r="SP12" s="64"/>
      <c r="SQ12" s="64"/>
      <c r="SR12" s="64"/>
      <c r="SS12" s="64"/>
      <c r="ST12" s="64"/>
      <c r="SU12" s="64"/>
      <c r="SV12" s="64"/>
      <c r="SW12" s="64"/>
      <c r="SX12" s="64"/>
      <c r="SY12" s="64"/>
      <c r="SZ12" s="64"/>
      <c r="TA12" s="64"/>
      <c r="TB12" s="64"/>
      <c r="TC12" s="64"/>
      <c r="TD12" s="64"/>
      <c r="TE12" s="64"/>
      <c r="TF12" s="64"/>
      <c r="TG12" s="64"/>
      <c r="TH12" s="64"/>
      <c r="TI12" s="64"/>
      <c r="TJ12" s="64"/>
      <c r="TK12" s="64"/>
      <c r="TL12" s="64"/>
      <c r="TM12" s="64"/>
      <c r="TN12" s="64"/>
      <c r="TO12" s="64"/>
      <c r="TP12" s="64"/>
      <c r="TQ12" s="64"/>
      <c r="TR12" s="64"/>
      <c r="TS12" s="64"/>
      <c r="TT12" s="64"/>
      <c r="TU12" s="64"/>
      <c r="TV12" s="64"/>
      <c r="TW12" s="64"/>
      <c r="TX12" s="64"/>
      <c r="TY12" s="64"/>
      <c r="TZ12" s="64"/>
      <c r="UA12" s="64"/>
      <c r="UB12" s="64"/>
      <c r="UC12" s="64"/>
      <c r="UD12" s="64"/>
      <c r="UE12" s="64"/>
      <c r="UF12" s="64"/>
      <c r="UG12" s="64"/>
      <c r="UH12" s="64"/>
      <c r="UI12" s="64"/>
      <c r="UJ12" s="64"/>
      <c r="UK12" s="64"/>
      <c r="UL12" s="64"/>
      <c r="UM12" s="64"/>
      <c r="UN12" s="64"/>
      <c r="UO12" s="64"/>
      <c r="UP12" s="64"/>
      <c r="UQ12" s="64"/>
      <c r="UR12" s="64"/>
      <c r="US12" s="64"/>
      <c r="UT12" s="64"/>
      <c r="UU12" s="64"/>
      <c r="UV12" s="64"/>
      <c r="UW12" s="64"/>
      <c r="UX12" s="64"/>
      <c r="UY12" s="64"/>
      <c r="UZ12" s="64"/>
      <c r="VA12" s="64"/>
      <c r="VB12" s="64"/>
      <c r="VC12" s="64"/>
      <c r="VD12" s="64"/>
      <c r="VE12" s="64"/>
      <c r="VF12" s="64"/>
      <c r="VG12" s="64"/>
      <c r="VH12" s="64"/>
      <c r="VI12" s="64"/>
      <c r="VJ12" s="64"/>
      <c r="VK12" s="64"/>
      <c r="VL12" s="64"/>
      <c r="VM12" s="64"/>
      <c r="VN12" s="64"/>
      <c r="VO12" s="64"/>
      <c r="VP12" s="64"/>
      <c r="VQ12" s="64"/>
      <c r="VR12" s="64"/>
      <c r="VS12" s="64"/>
      <c r="VT12" s="64"/>
      <c r="VU12" s="64"/>
      <c r="VV12" s="64"/>
      <c r="VW12" s="64"/>
      <c r="VX12" s="64"/>
      <c r="VY12" s="64"/>
      <c r="VZ12" s="64"/>
      <c r="WA12" s="64"/>
      <c r="WB12" s="64"/>
      <c r="WC12" s="64"/>
      <c r="WD12" s="64"/>
      <c r="WE12" s="64"/>
      <c r="WF12" s="64"/>
      <c r="WG12" s="64"/>
      <c r="WH12" s="64"/>
      <c r="WI12" s="64"/>
      <c r="WJ12" s="64"/>
      <c r="WK12" s="64"/>
      <c r="WL12" s="64"/>
      <c r="WM12" s="64"/>
      <c r="WN12" s="64"/>
      <c r="WO12" s="64"/>
      <c r="WP12" s="64"/>
      <c r="WQ12" s="64"/>
      <c r="WR12" s="64"/>
      <c r="WS12" s="64"/>
      <c r="WT12" s="64"/>
      <c r="WU12" s="64"/>
      <c r="WV12" s="64"/>
      <c r="WW12" s="64"/>
      <c r="WX12" s="64"/>
      <c r="WY12" s="64"/>
      <c r="WZ12" s="64"/>
      <c r="XA12" s="64"/>
      <c r="XB12" s="64"/>
      <c r="XC12" s="64"/>
      <c r="XD12" s="64"/>
      <c r="XE12" s="64"/>
      <c r="XF12" s="64"/>
      <c r="XG12" s="64"/>
      <c r="XH12" s="64"/>
      <c r="XI12" s="64"/>
      <c r="XJ12" s="64"/>
      <c r="XK12" s="64"/>
      <c r="XL12" s="64"/>
      <c r="XM12" s="64"/>
      <c r="XN12" s="64"/>
      <c r="XO12" s="64"/>
      <c r="XP12" s="64"/>
      <c r="XQ12" s="64"/>
      <c r="XR12" s="64"/>
      <c r="XS12" s="64"/>
      <c r="XT12" s="64"/>
      <c r="XU12" s="64"/>
      <c r="XV12" s="64"/>
      <c r="XW12" s="64"/>
      <c r="XX12" s="64"/>
      <c r="XY12" s="64"/>
      <c r="XZ12" s="64"/>
      <c r="YA12" s="64"/>
      <c r="YB12" s="64"/>
      <c r="YC12" s="64"/>
      <c r="YD12" s="64"/>
      <c r="YE12" s="64"/>
      <c r="YF12" s="64"/>
      <c r="YG12" s="64"/>
      <c r="YH12" s="64"/>
      <c r="YI12" s="64"/>
      <c r="YJ12" s="64"/>
      <c r="YK12" s="64"/>
      <c r="YL12" s="64"/>
      <c r="YM12" s="64"/>
      <c r="YN12" s="64"/>
      <c r="YO12" s="64"/>
      <c r="YP12" s="64"/>
      <c r="YQ12" s="64"/>
      <c r="YR12" s="64"/>
      <c r="YS12" s="64"/>
      <c r="YT12" s="64"/>
      <c r="YU12" s="64"/>
      <c r="YV12" s="64"/>
      <c r="YW12" s="64"/>
      <c r="YX12" s="64"/>
      <c r="YY12" s="64"/>
      <c r="YZ12" s="64"/>
      <c r="ZA12" s="64"/>
      <c r="ZB12" s="64"/>
      <c r="ZC12" s="64"/>
      <c r="ZD12" s="64"/>
      <c r="ZE12" s="64"/>
      <c r="ZF12" s="64"/>
      <c r="ZG12" s="64"/>
      <c r="ZH12" s="64"/>
      <c r="ZI12" s="64"/>
      <c r="ZJ12" s="64"/>
      <c r="ZK12" s="64"/>
      <c r="ZL12" s="64"/>
      <c r="ZM12" s="64"/>
      <c r="ZN12" s="64"/>
      <c r="ZO12" s="64"/>
      <c r="ZP12" s="64"/>
      <c r="ZQ12" s="64"/>
      <c r="ZR12" s="64"/>
      <c r="ZS12" s="64"/>
      <c r="ZT12" s="64"/>
      <c r="ZU12" s="64"/>
      <c r="ZV12" s="64"/>
      <c r="ZW12" s="64"/>
      <c r="ZX12" s="64"/>
      <c r="ZY12" s="64"/>
      <c r="ZZ12" s="64"/>
      <c r="AAA12" s="64"/>
      <c r="AAB12" s="64"/>
      <c r="AAC12" s="64"/>
      <c r="AAD12" s="64"/>
      <c r="AAE12" s="64"/>
      <c r="AAF12" s="64"/>
      <c r="AAG12" s="64"/>
      <c r="AAH12" s="64"/>
      <c r="AAI12" s="64"/>
      <c r="AAJ12" s="64"/>
      <c r="AAK12" s="64"/>
      <c r="AAL12" s="64"/>
      <c r="AAM12" s="64"/>
      <c r="AAN12" s="64"/>
      <c r="AAO12" s="64"/>
      <c r="AAP12" s="64"/>
      <c r="AAQ12" s="64"/>
      <c r="AAR12" s="64"/>
      <c r="AAS12" s="64"/>
      <c r="AAT12" s="64"/>
      <c r="AAU12" s="64"/>
      <c r="AAV12" s="64"/>
      <c r="AAW12" s="64"/>
      <c r="AAX12" s="64"/>
      <c r="AAY12" s="64"/>
      <c r="AAZ12" s="64"/>
      <c r="ABA12" s="64"/>
      <c r="ABB12" s="64"/>
      <c r="ABC12" s="64"/>
      <c r="ABD12" s="64"/>
      <c r="ABE12" s="64"/>
      <c r="ABF12" s="64"/>
      <c r="ABG12" s="64"/>
      <c r="ABH12" s="64"/>
      <c r="ABI12" s="64"/>
      <c r="ABJ12" s="64"/>
      <c r="ABK12" s="64"/>
      <c r="ABL12" s="64"/>
      <c r="ABM12" s="64"/>
      <c r="ABN12" s="64"/>
      <c r="ABO12" s="64"/>
      <c r="ABP12" s="64"/>
      <c r="ABQ12" s="64"/>
      <c r="ABR12" s="64"/>
      <c r="ABS12" s="64"/>
      <c r="ABT12" s="64"/>
      <c r="ABU12" s="64"/>
      <c r="ABV12" s="64"/>
      <c r="ABW12" s="64"/>
      <c r="ABX12" s="64"/>
      <c r="ABY12" s="64"/>
      <c r="ABZ12" s="64"/>
      <c r="ACA12" s="64"/>
      <c r="ACB12" s="64"/>
      <c r="ACC12" s="64"/>
      <c r="ACD12" s="64"/>
      <c r="ACE12" s="64"/>
      <c r="ACF12" s="64"/>
      <c r="ACG12" s="64"/>
      <c r="ACH12" s="64"/>
      <c r="ACI12" s="64"/>
      <c r="ACJ12" s="64"/>
      <c r="ACK12" s="64"/>
      <c r="ACL12" s="64"/>
      <c r="ACM12" s="64"/>
      <c r="ACN12" s="64"/>
      <c r="ACO12" s="64"/>
      <c r="ACP12" s="64"/>
      <c r="ACQ12" s="64"/>
      <c r="ACR12" s="64"/>
      <c r="ACS12" s="64"/>
      <c r="ACT12" s="64"/>
      <c r="ACU12" s="64"/>
      <c r="ACV12" s="64"/>
      <c r="ACW12" s="64"/>
      <c r="ACX12" s="64"/>
      <c r="ACY12" s="64"/>
      <c r="ACZ12" s="64"/>
      <c r="ADA12" s="64"/>
      <c r="ADB12" s="64"/>
      <c r="ADC12" s="64"/>
      <c r="ADD12" s="64"/>
      <c r="ADE12" s="64"/>
      <c r="ADF12" s="64"/>
      <c r="ADG12" s="64"/>
      <c r="ADH12" s="64"/>
      <c r="ADI12" s="64"/>
      <c r="ADJ12" s="64"/>
      <c r="ADK12" s="64"/>
      <c r="ADL12" s="64"/>
      <c r="ADM12" s="64"/>
      <c r="ADN12" s="64"/>
      <c r="ADO12" s="64"/>
      <c r="ADP12" s="64"/>
      <c r="ADQ12" s="64"/>
      <c r="ADR12" s="64"/>
      <c r="ADS12" s="64"/>
      <c r="ADT12" s="64"/>
      <c r="ADU12" s="64"/>
      <c r="ADV12" s="64"/>
      <c r="ADW12" s="64"/>
      <c r="ADX12" s="64"/>
      <c r="ADY12" s="64"/>
      <c r="ADZ12" s="64"/>
      <c r="AEA12" s="64"/>
      <c r="AEB12" s="64"/>
      <c r="AEC12" s="64"/>
      <c r="AED12" s="64"/>
      <c r="AEE12" s="64"/>
      <c r="AEF12" s="64"/>
      <c r="AEG12" s="64"/>
      <c r="AEH12" s="64"/>
      <c r="AEI12" s="64"/>
      <c r="AEJ12" s="64"/>
      <c r="AEK12" s="64"/>
      <c r="AEL12" s="64"/>
      <c r="AEM12" s="64"/>
      <c r="AEN12" s="64"/>
      <c r="AEO12" s="64"/>
      <c r="AEP12" s="64"/>
      <c r="AEQ12" s="64"/>
      <c r="AER12" s="64"/>
      <c r="AES12" s="64"/>
      <c r="AET12" s="64"/>
      <c r="AEU12" s="64"/>
      <c r="AEV12" s="64"/>
      <c r="AEW12" s="64"/>
      <c r="AEX12" s="64"/>
      <c r="AEY12" s="64"/>
      <c r="AEZ12" s="64"/>
      <c r="AFA12" s="64"/>
      <c r="AFB12" s="64"/>
      <c r="AFC12" s="64"/>
      <c r="AFD12" s="64"/>
      <c r="AFE12" s="64"/>
      <c r="AFF12" s="64"/>
      <c r="AFG12" s="64"/>
      <c r="AFH12" s="64"/>
      <c r="AFI12" s="64"/>
      <c r="AFJ12" s="64"/>
      <c r="AFK12" s="64"/>
      <c r="AFL12" s="64"/>
      <c r="AFM12" s="64"/>
      <c r="AFN12" s="64"/>
      <c r="AFO12" s="64"/>
      <c r="AFP12" s="64"/>
      <c r="AFQ12" s="64"/>
      <c r="AFR12" s="64"/>
      <c r="AFS12" s="64"/>
      <c r="AFT12" s="64"/>
      <c r="AFU12" s="64"/>
      <c r="AFV12" s="64"/>
      <c r="AFW12" s="64"/>
      <c r="AFX12" s="64"/>
      <c r="AFY12" s="64"/>
      <c r="AFZ12" s="64"/>
      <c r="AGA12" s="64"/>
      <c r="AGB12" s="64"/>
      <c r="AGC12" s="64"/>
      <c r="AGD12" s="64"/>
      <c r="AGE12" s="64"/>
      <c r="AGF12" s="64"/>
      <c r="AGG12" s="64"/>
      <c r="AGH12" s="64"/>
      <c r="AGI12" s="64"/>
      <c r="AGJ12" s="64"/>
      <c r="AGK12" s="64"/>
      <c r="AGL12" s="64"/>
      <c r="AGM12" s="64"/>
      <c r="AGN12" s="64"/>
      <c r="AGO12" s="64"/>
      <c r="AGP12" s="64"/>
      <c r="AGQ12" s="64"/>
      <c r="AGR12" s="64"/>
      <c r="AGS12" s="64"/>
      <c r="AGT12" s="64"/>
      <c r="AGU12" s="64"/>
      <c r="AGV12" s="64"/>
      <c r="AGW12" s="64"/>
      <c r="AGX12" s="64"/>
      <c r="AGY12" s="64"/>
      <c r="AGZ12" s="64"/>
      <c r="AHA12" s="64"/>
      <c r="AHB12" s="64"/>
      <c r="AHC12" s="64"/>
      <c r="AHD12" s="64"/>
      <c r="AHE12" s="64"/>
      <c r="AHF12" s="64"/>
      <c r="AHG12" s="64"/>
      <c r="AHH12" s="64"/>
      <c r="AHI12" s="64"/>
      <c r="AHJ12" s="64"/>
      <c r="AHK12" s="64"/>
      <c r="AHL12" s="64"/>
      <c r="AHM12" s="64"/>
      <c r="AHN12" s="64"/>
      <c r="AHO12" s="64"/>
      <c r="AHP12" s="64"/>
      <c r="AHQ12" s="64"/>
      <c r="AHR12" s="64"/>
      <c r="AHS12" s="64"/>
      <c r="AHT12" s="64"/>
      <c r="AHU12" s="64"/>
      <c r="AHV12" s="64"/>
      <c r="AHW12" s="64"/>
      <c r="AHX12" s="64"/>
      <c r="AHY12" s="64"/>
      <c r="AHZ12" s="64"/>
      <c r="AIA12" s="64"/>
      <c r="AIB12" s="64"/>
      <c r="AIC12" s="64"/>
      <c r="AID12" s="64"/>
      <c r="AIE12" s="64"/>
      <c r="AIF12" s="64"/>
      <c r="AIG12" s="64"/>
      <c r="AIH12" s="64"/>
      <c r="AII12" s="64"/>
      <c r="AIJ12" s="64"/>
      <c r="AIK12" s="64"/>
      <c r="AIL12" s="64"/>
      <c r="AIM12" s="64"/>
      <c r="AIN12" s="64"/>
      <c r="AIO12" s="64"/>
      <c r="AIP12" s="64"/>
      <c r="AIQ12" s="64"/>
      <c r="AIR12" s="64"/>
      <c r="AIS12" s="64"/>
      <c r="AIT12" s="64"/>
      <c r="AIU12" s="64"/>
      <c r="AIV12" s="64"/>
      <c r="AIW12" s="64"/>
      <c r="AIX12" s="64"/>
      <c r="AIY12" s="64"/>
      <c r="AIZ12" s="64"/>
      <c r="AJA12" s="64"/>
      <c r="AJB12" s="64"/>
      <c r="AJC12" s="64"/>
      <c r="AJD12" s="64"/>
      <c r="AJE12" s="64"/>
      <c r="AJF12" s="64"/>
      <c r="AJG12" s="64"/>
      <c r="AJH12" s="64"/>
      <c r="AJI12" s="64"/>
      <c r="AJJ12" s="64"/>
      <c r="AJK12" s="64"/>
      <c r="AJL12" s="64"/>
      <c r="AJM12" s="64"/>
      <c r="AJN12" s="64"/>
      <c r="AJO12" s="64"/>
      <c r="AJP12" s="64"/>
      <c r="AJQ12" s="64"/>
      <c r="AJR12" s="64"/>
      <c r="AJS12" s="64"/>
      <c r="AJT12" s="64"/>
      <c r="AJU12" s="64"/>
      <c r="AJV12" s="64"/>
      <c r="AJW12" s="64"/>
      <c r="AJX12" s="64"/>
      <c r="AJY12" s="64"/>
      <c r="AJZ12" s="64"/>
      <c r="AKA12" s="64"/>
      <c r="AKB12" s="64"/>
      <c r="AKC12" s="64"/>
      <c r="AKD12" s="64"/>
      <c r="AKE12" s="64"/>
      <c r="AKF12" s="64"/>
      <c r="AKG12" s="64"/>
      <c r="AKH12" s="64"/>
      <c r="AKI12" s="64"/>
      <c r="AKJ12" s="64"/>
      <c r="AKK12" s="64"/>
      <c r="AKL12" s="64"/>
      <c r="AKM12" s="64"/>
      <c r="AKN12" s="64"/>
      <c r="AKO12" s="64"/>
      <c r="AKP12" s="64"/>
      <c r="AKQ12" s="64"/>
      <c r="AKR12" s="64"/>
      <c r="AKS12" s="64"/>
      <c r="AKT12" s="64"/>
      <c r="AKU12" s="64"/>
      <c r="AKV12" s="64"/>
      <c r="AKW12" s="64"/>
      <c r="AKX12" s="64"/>
      <c r="AKY12" s="64"/>
      <c r="AKZ12" s="64"/>
      <c r="ALA12" s="64"/>
      <c r="ALB12" s="64"/>
      <c r="ALC12" s="64"/>
      <c r="ALD12" s="64"/>
      <c r="ALE12" s="64"/>
      <c r="ALF12" s="64"/>
      <c r="ALG12" s="64"/>
      <c r="ALH12" s="64"/>
      <c r="ALI12" s="64"/>
      <c r="ALJ12" s="64"/>
      <c r="ALK12" s="64"/>
      <c r="ALL12" s="64"/>
      <c r="ALM12" s="64"/>
      <c r="ALN12" s="64"/>
      <c r="ALO12" s="64"/>
      <c r="ALP12" s="64"/>
      <c r="ALQ12" s="64"/>
      <c r="ALR12" s="64"/>
      <c r="ALS12" s="64"/>
      <c r="ALT12" s="64"/>
      <c r="ALU12" s="64"/>
      <c r="ALV12" s="64"/>
      <c r="ALW12" s="64"/>
      <c r="ALX12" s="64"/>
      <c r="ALY12" s="64"/>
      <c r="ALZ12" s="64"/>
      <c r="AMA12" s="64"/>
      <c r="AMB12" s="64"/>
      <c r="AMC12" s="64"/>
      <c r="AMD12" s="64"/>
      <c r="AME12" s="64"/>
      <c r="AMF12" s="64"/>
      <c r="AMG12" s="64"/>
      <c r="AMH12" s="64"/>
      <c r="AMI12" s="64"/>
      <c r="AMJ12" s="64"/>
      <c r="AMK12" s="64"/>
      <c r="AML12" s="64"/>
      <c r="AMM12" s="64"/>
      <c r="AMN12" s="64"/>
      <c r="AMO12" s="64"/>
      <c r="AMP12" s="64"/>
      <c r="AMQ12" s="64"/>
      <c r="AMR12" s="64"/>
      <c r="AMS12" s="64"/>
      <c r="AMT12" s="64"/>
      <c r="AMU12" s="64"/>
      <c r="AMV12" s="64"/>
      <c r="AMW12" s="64"/>
      <c r="AMX12" s="64"/>
      <c r="AMY12" s="64"/>
      <c r="AMZ12" s="64"/>
      <c r="ANA12" s="64"/>
      <c r="ANB12" s="64"/>
      <c r="ANC12" s="64"/>
      <c r="AND12" s="64"/>
      <c r="ANE12" s="64"/>
      <c r="ANF12" s="64"/>
      <c r="ANG12" s="64"/>
      <c r="ANH12" s="64"/>
      <c r="ANI12" s="64"/>
      <c r="ANJ12" s="64"/>
      <c r="ANK12" s="64"/>
      <c r="ANL12" s="64"/>
      <c r="ANM12" s="64"/>
      <c r="ANN12" s="64"/>
      <c r="ANO12" s="64"/>
      <c r="ANP12" s="64"/>
      <c r="ANQ12" s="64"/>
      <c r="ANR12" s="64"/>
      <c r="ANS12" s="64"/>
      <c r="ANT12" s="64"/>
      <c r="ANU12" s="64"/>
      <c r="ANV12" s="64"/>
      <c r="ANW12" s="64"/>
      <c r="ANX12" s="64"/>
      <c r="ANY12" s="64"/>
      <c r="ANZ12" s="64"/>
      <c r="AOA12" s="64"/>
      <c r="AOB12" s="64"/>
      <c r="AOC12" s="64"/>
      <c r="AOD12" s="64"/>
      <c r="AOE12" s="64"/>
      <c r="AOF12" s="64"/>
      <c r="AOG12" s="64"/>
      <c r="AOH12" s="64"/>
      <c r="AOI12" s="64"/>
      <c r="AOJ12" s="64"/>
      <c r="AOK12" s="64"/>
      <c r="AOL12" s="64"/>
      <c r="AOM12" s="64"/>
      <c r="AON12" s="64"/>
      <c r="AOO12" s="64"/>
      <c r="AOP12" s="64"/>
      <c r="AOQ12" s="64"/>
      <c r="AOR12" s="64"/>
      <c r="AOS12" s="64"/>
      <c r="AOT12" s="64"/>
      <c r="AOU12" s="64"/>
      <c r="AOV12" s="64"/>
      <c r="AOW12" s="64"/>
      <c r="AOX12" s="64"/>
      <c r="AOY12" s="64"/>
      <c r="AOZ12" s="64"/>
      <c r="APA12" s="64"/>
      <c r="APB12" s="64"/>
      <c r="APC12" s="64"/>
      <c r="APD12" s="64"/>
      <c r="APE12" s="64"/>
      <c r="APF12" s="64"/>
      <c r="APG12" s="64"/>
      <c r="APH12" s="64"/>
      <c r="API12" s="64"/>
      <c r="APJ12" s="64"/>
      <c r="APK12" s="64"/>
      <c r="APL12" s="64"/>
      <c r="APM12" s="64"/>
      <c r="APN12" s="64"/>
      <c r="APO12" s="64"/>
      <c r="APP12" s="64"/>
      <c r="APQ12" s="64"/>
      <c r="APR12" s="64"/>
      <c r="APS12" s="64"/>
      <c r="APT12" s="64"/>
      <c r="APU12" s="64"/>
      <c r="APV12" s="64"/>
      <c r="APW12" s="64"/>
      <c r="APX12" s="64"/>
      <c r="APY12" s="64"/>
      <c r="APZ12" s="64"/>
      <c r="AQA12" s="64"/>
      <c r="AQB12" s="64"/>
      <c r="AQC12" s="64"/>
      <c r="AQD12" s="64"/>
      <c r="AQE12" s="64"/>
      <c r="AQF12" s="64"/>
      <c r="AQG12" s="64"/>
      <c r="AQH12" s="64"/>
      <c r="AQI12" s="64"/>
      <c r="AQJ12" s="64"/>
      <c r="AQK12" s="64"/>
      <c r="AQL12" s="64"/>
      <c r="AQM12" s="64"/>
      <c r="AQN12" s="64"/>
      <c r="AQO12" s="64"/>
      <c r="AQP12" s="64"/>
      <c r="AQQ12" s="64"/>
      <c r="AQR12" s="64"/>
      <c r="AQS12" s="64"/>
      <c r="AQT12" s="64"/>
      <c r="AQU12" s="64"/>
      <c r="AQV12" s="64"/>
      <c r="AQW12" s="64"/>
      <c r="AQX12" s="64"/>
      <c r="AQY12" s="64"/>
      <c r="AQZ12" s="64"/>
      <c r="ARA12" s="64"/>
      <c r="ARB12" s="64"/>
      <c r="ARC12" s="64"/>
      <c r="ARD12" s="64"/>
      <c r="ARE12" s="64"/>
      <c r="ARF12" s="64"/>
      <c r="ARG12" s="64"/>
      <c r="ARH12" s="64"/>
      <c r="ARI12" s="64"/>
      <c r="ARJ12" s="64"/>
      <c r="ARK12" s="64"/>
      <c r="ARL12" s="64"/>
      <c r="ARM12" s="64"/>
      <c r="ARN12" s="64"/>
      <c r="ARO12" s="64"/>
      <c r="ARP12" s="64"/>
      <c r="ARQ12" s="64"/>
      <c r="ARR12" s="64"/>
      <c r="ARS12" s="64"/>
      <c r="ART12" s="64"/>
      <c r="ARU12" s="64"/>
      <c r="ARV12" s="64"/>
      <c r="ARW12" s="64"/>
      <c r="ARX12" s="64"/>
      <c r="ARY12" s="64"/>
      <c r="ARZ12" s="64"/>
      <c r="ASA12" s="64"/>
      <c r="ASB12" s="64"/>
      <c r="ASC12" s="64"/>
      <c r="ASD12" s="64"/>
      <c r="ASE12" s="64"/>
      <c r="ASF12" s="64"/>
      <c r="ASG12" s="64"/>
      <c r="ASH12" s="64"/>
      <c r="ASI12" s="64"/>
      <c r="ASJ12" s="64"/>
      <c r="ASK12" s="64"/>
      <c r="ASL12" s="64"/>
      <c r="ASM12" s="64"/>
      <c r="ASN12" s="64"/>
      <c r="ASO12" s="64"/>
      <c r="ASP12" s="64"/>
      <c r="ASQ12" s="64"/>
      <c r="ASR12" s="64"/>
      <c r="ASS12" s="64"/>
      <c r="AST12" s="64"/>
      <c r="ASU12" s="64"/>
      <c r="ASV12" s="64"/>
      <c r="ASW12" s="64"/>
      <c r="ASX12" s="64"/>
      <c r="ASY12" s="64"/>
      <c r="ASZ12" s="64"/>
      <c r="ATA12" s="64"/>
      <c r="ATB12" s="64"/>
      <c r="ATC12" s="64"/>
      <c r="ATD12" s="64"/>
      <c r="ATE12" s="64"/>
      <c r="ATF12" s="64"/>
      <c r="ATG12" s="64"/>
      <c r="ATH12" s="64"/>
      <c r="ATI12" s="64"/>
      <c r="ATJ12" s="64"/>
      <c r="ATK12" s="64"/>
      <c r="ATL12" s="64"/>
      <c r="ATM12" s="64"/>
      <c r="ATN12" s="64"/>
      <c r="ATO12" s="64"/>
      <c r="ATP12" s="64"/>
      <c r="ATQ12" s="64"/>
      <c r="ATR12" s="64"/>
      <c r="ATS12" s="64"/>
      <c r="ATT12" s="64"/>
      <c r="ATU12" s="64"/>
      <c r="ATV12" s="64"/>
      <c r="ATW12" s="64"/>
      <c r="ATX12" s="64"/>
      <c r="ATY12" s="64"/>
      <c r="ATZ12" s="64"/>
      <c r="AUA12" s="64"/>
      <c r="AUB12" s="64"/>
      <c r="AUC12" s="64"/>
      <c r="AUD12" s="64"/>
      <c r="AUE12" s="64"/>
      <c r="AUF12" s="64"/>
      <c r="AUG12" s="64"/>
      <c r="AUH12" s="64"/>
      <c r="AUI12" s="64"/>
      <c r="AUJ12" s="64"/>
      <c r="AUK12" s="64"/>
      <c r="AUL12" s="64"/>
      <c r="AUM12" s="64"/>
      <c r="AUN12" s="64"/>
      <c r="AUO12" s="64"/>
      <c r="AUP12" s="64"/>
      <c r="AUQ12" s="64"/>
      <c r="AUR12" s="64"/>
      <c r="AUS12" s="64"/>
      <c r="AUT12" s="64"/>
      <c r="AUU12" s="64"/>
      <c r="AUV12" s="64"/>
      <c r="AUW12" s="64"/>
      <c r="AUX12" s="64"/>
      <c r="AUY12" s="64"/>
      <c r="AUZ12" s="64"/>
      <c r="AVA12" s="64"/>
      <c r="AVB12" s="64"/>
      <c r="AVC12" s="64"/>
      <c r="AVD12" s="64"/>
      <c r="AVE12" s="64"/>
      <c r="AVF12" s="64"/>
      <c r="AVG12" s="64"/>
      <c r="AVH12" s="64"/>
      <c r="AVI12" s="64"/>
      <c r="AVJ12" s="64"/>
      <c r="AVK12" s="64"/>
      <c r="AVL12" s="64"/>
      <c r="AVM12" s="64"/>
      <c r="AVN12" s="64"/>
      <c r="AVO12" s="64"/>
      <c r="AVP12" s="64"/>
      <c r="AVQ12" s="64"/>
      <c r="AVR12" s="64"/>
      <c r="AVS12" s="64"/>
      <c r="AVT12" s="64"/>
      <c r="AVU12" s="64"/>
      <c r="AVV12" s="64"/>
      <c r="AVW12" s="64"/>
      <c r="AVX12" s="64"/>
      <c r="AVY12" s="64"/>
      <c r="AVZ12" s="64"/>
      <c r="AWA12" s="64"/>
      <c r="AWB12" s="64"/>
      <c r="AWC12" s="64"/>
      <c r="AWD12" s="64"/>
      <c r="AWE12" s="64"/>
      <c r="AWF12" s="64"/>
      <c r="AWG12" s="64"/>
      <c r="AWH12" s="64"/>
      <c r="AWI12" s="64"/>
      <c r="AWJ12" s="64"/>
      <c r="AWK12" s="64"/>
      <c r="AWL12" s="64"/>
      <c r="AWM12" s="64"/>
      <c r="AWN12" s="64"/>
      <c r="AWO12" s="64"/>
      <c r="AWP12" s="64"/>
      <c r="AWQ12" s="64"/>
      <c r="AWR12" s="64"/>
      <c r="AWS12" s="64"/>
      <c r="AWT12" s="64"/>
      <c r="AWU12" s="64"/>
      <c r="AWV12" s="64"/>
      <c r="AWW12" s="64"/>
      <c r="AWX12" s="64"/>
      <c r="AWY12" s="64"/>
      <c r="AWZ12" s="64"/>
      <c r="AXA12" s="64"/>
      <c r="AXB12" s="64"/>
      <c r="AXC12" s="64"/>
      <c r="AXD12" s="64"/>
      <c r="AXE12" s="64"/>
      <c r="AXF12" s="64"/>
      <c r="AXG12" s="64"/>
      <c r="AXH12" s="64"/>
      <c r="AXI12" s="64"/>
      <c r="AXJ12" s="64"/>
      <c r="AXK12" s="64"/>
      <c r="AXL12" s="64"/>
      <c r="AXM12" s="64"/>
      <c r="AXN12" s="64"/>
      <c r="AXO12" s="64"/>
      <c r="AXP12" s="64"/>
      <c r="AXQ12" s="64"/>
      <c r="AXR12" s="64"/>
      <c r="AXS12" s="64"/>
      <c r="AXT12" s="64"/>
      <c r="AXU12" s="64"/>
      <c r="AXV12" s="64"/>
      <c r="AXW12" s="64"/>
      <c r="AXX12" s="64"/>
      <c r="AXY12" s="64"/>
      <c r="AXZ12" s="64"/>
      <c r="AYA12" s="64"/>
      <c r="AYB12" s="64"/>
      <c r="AYC12" s="64"/>
      <c r="AYD12" s="64"/>
      <c r="AYE12" s="64"/>
      <c r="AYF12" s="64"/>
      <c r="AYG12" s="64"/>
      <c r="AYH12" s="64"/>
      <c r="AYI12" s="64"/>
      <c r="AYJ12" s="64"/>
      <c r="AYK12" s="64"/>
      <c r="AYL12" s="64"/>
      <c r="AYM12" s="64"/>
      <c r="AYN12" s="64"/>
      <c r="AYO12" s="64"/>
      <c r="AYP12" s="64"/>
      <c r="AYQ12" s="64"/>
      <c r="AYR12" s="64"/>
      <c r="AYS12" s="64"/>
      <c r="AYT12" s="64"/>
      <c r="AYU12" s="64"/>
      <c r="AYV12" s="64"/>
      <c r="AYW12" s="64"/>
      <c r="AYX12" s="64"/>
      <c r="AYY12" s="64"/>
      <c r="AYZ12" s="64"/>
      <c r="AZA12" s="64"/>
      <c r="AZB12" s="64"/>
      <c r="AZC12" s="64"/>
      <c r="AZD12" s="64"/>
      <c r="AZE12" s="64"/>
      <c r="AZF12" s="64"/>
      <c r="AZG12" s="64"/>
      <c r="AZH12" s="64"/>
      <c r="AZI12" s="64"/>
      <c r="AZJ12" s="64"/>
      <c r="AZK12" s="64"/>
      <c r="AZL12" s="64"/>
      <c r="AZM12" s="64"/>
      <c r="AZN12" s="64"/>
      <c r="AZO12" s="64"/>
      <c r="AZP12" s="64"/>
      <c r="AZQ12" s="64"/>
      <c r="AZR12" s="64"/>
      <c r="AZS12" s="64"/>
      <c r="AZT12" s="64"/>
      <c r="AZU12" s="64"/>
      <c r="AZV12" s="64"/>
      <c r="AZW12" s="64"/>
      <c r="AZX12" s="64"/>
      <c r="AZY12" s="64"/>
      <c r="AZZ12" s="64"/>
      <c r="BAA12" s="64"/>
      <c r="BAB12" s="64"/>
      <c r="BAC12" s="64"/>
      <c r="BAD12" s="64"/>
      <c r="BAE12" s="64"/>
      <c r="BAF12" s="64"/>
      <c r="BAG12" s="64"/>
      <c r="BAH12" s="64"/>
      <c r="BAI12" s="64"/>
      <c r="BAJ12" s="64"/>
      <c r="BAK12" s="64"/>
      <c r="BAL12" s="64"/>
      <c r="BAM12" s="64"/>
      <c r="BAN12" s="64"/>
      <c r="BAO12" s="64"/>
      <c r="BAP12" s="64"/>
      <c r="BAQ12" s="64"/>
      <c r="BAR12" s="64"/>
      <c r="BAS12" s="64"/>
      <c r="BAT12" s="64"/>
      <c r="BAU12" s="64"/>
      <c r="BAV12" s="64"/>
      <c r="BAW12" s="64"/>
      <c r="BAX12" s="64"/>
      <c r="BAY12" s="64"/>
      <c r="BAZ12" s="64"/>
      <c r="BBA12" s="64"/>
      <c r="BBB12" s="64"/>
      <c r="BBC12" s="64"/>
      <c r="BBD12" s="64"/>
      <c r="BBE12" s="64"/>
      <c r="BBF12" s="64"/>
      <c r="BBG12" s="64"/>
      <c r="BBH12" s="64"/>
      <c r="BBI12" s="64"/>
      <c r="BBJ12" s="64"/>
      <c r="BBK12" s="64"/>
      <c r="BBL12" s="64"/>
      <c r="BBM12" s="64"/>
      <c r="BBN12" s="64"/>
      <c r="BBO12" s="64"/>
      <c r="BBP12" s="64"/>
      <c r="BBQ12" s="64"/>
      <c r="BBR12" s="64"/>
      <c r="BBS12" s="64"/>
      <c r="BBT12" s="64"/>
      <c r="BBU12" s="64"/>
      <c r="BBV12" s="64"/>
      <c r="BBW12" s="64"/>
      <c r="BBX12" s="64"/>
      <c r="BBY12" s="64"/>
      <c r="BBZ12" s="64"/>
      <c r="BCA12" s="64"/>
      <c r="BCB12" s="64"/>
      <c r="BCC12" s="64"/>
      <c r="BCD12" s="64"/>
      <c r="BCE12" s="64"/>
      <c r="BCF12" s="64"/>
      <c r="BCG12" s="64"/>
      <c r="BCH12" s="64"/>
      <c r="BCI12" s="64"/>
      <c r="BCJ12" s="64"/>
      <c r="BCK12" s="64"/>
      <c r="BCL12" s="64"/>
      <c r="BCM12" s="64"/>
      <c r="BCN12" s="64"/>
      <c r="BCO12" s="64"/>
      <c r="BCP12" s="64"/>
      <c r="BCQ12" s="64"/>
      <c r="BCR12" s="64"/>
      <c r="BCS12" s="64"/>
      <c r="BCT12" s="64"/>
      <c r="BCU12" s="64"/>
      <c r="BCV12" s="64"/>
      <c r="BCW12" s="64"/>
      <c r="BCX12" s="64"/>
      <c r="BCY12" s="64"/>
      <c r="BCZ12" s="64"/>
      <c r="BDA12" s="64"/>
      <c r="BDB12" s="64"/>
      <c r="BDC12" s="64"/>
      <c r="BDD12" s="64"/>
      <c r="BDE12" s="64"/>
      <c r="BDF12" s="64"/>
      <c r="BDG12" s="64"/>
      <c r="BDH12" s="64"/>
      <c r="BDI12" s="64"/>
      <c r="BDJ12" s="64"/>
      <c r="BDK12" s="64"/>
      <c r="BDL12" s="64"/>
      <c r="BDM12" s="64"/>
      <c r="BDN12" s="64"/>
      <c r="BDO12" s="64"/>
      <c r="BDP12" s="64"/>
      <c r="BDQ12" s="64"/>
      <c r="BDR12" s="64"/>
      <c r="BDS12" s="64"/>
      <c r="BDT12" s="64"/>
      <c r="BDU12" s="64"/>
      <c r="BDV12" s="64"/>
      <c r="BDW12" s="64"/>
      <c r="BDX12" s="64"/>
      <c r="BDY12" s="64"/>
      <c r="BDZ12" s="64"/>
      <c r="BEA12" s="64"/>
      <c r="BEB12" s="64"/>
      <c r="BEC12" s="64"/>
      <c r="BED12" s="64"/>
      <c r="BEE12" s="64"/>
      <c r="BEF12" s="64"/>
      <c r="BEG12" s="64"/>
      <c r="BEH12" s="64"/>
      <c r="BEI12" s="64"/>
      <c r="BEJ12" s="64"/>
      <c r="BEK12" s="64"/>
      <c r="BEL12" s="64"/>
      <c r="BEM12" s="64"/>
      <c r="BEN12" s="64"/>
      <c r="BEO12" s="64"/>
      <c r="BEP12" s="64"/>
      <c r="BEQ12" s="64"/>
      <c r="BER12" s="64"/>
      <c r="BES12" s="64"/>
      <c r="BET12" s="64"/>
      <c r="BEU12" s="64"/>
      <c r="BEV12" s="64"/>
      <c r="BEW12" s="64"/>
      <c r="BEX12" s="64"/>
      <c r="BEY12" s="64"/>
      <c r="BEZ12" s="64"/>
      <c r="BFA12" s="64"/>
      <c r="BFB12" s="64"/>
      <c r="BFC12" s="64"/>
      <c r="BFD12" s="64"/>
      <c r="BFE12" s="64"/>
      <c r="BFF12" s="64"/>
      <c r="BFG12" s="64"/>
      <c r="BFH12" s="64"/>
      <c r="BFI12" s="64"/>
      <c r="BFJ12" s="64"/>
      <c r="BFK12" s="64"/>
      <c r="BFL12" s="64"/>
      <c r="BFM12" s="64"/>
      <c r="BFN12" s="64"/>
      <c r="BFO12" s="64"/>
      <c r="BFP12" s="64"/>
      <c r="BFQ12" s="64"/>
      <c r="BFR12" s="64"/>
      <c r="BFS12" s="64"/>
      <c r="BFT12" s="64"/>
      <c r="BFU12" s="64"/>
      <c r="BFV12" s="64"/>
      <c r="BFW12" s="64"/>
      <c r="BFX12" s="64"/>
      <c r="BFY12" s="64"/>
      <c r="BFZ12" s="64"/>
      <c r="BGA12" s="64"/>
      <c r="BGB12" s="64"/>
      <c r="BGC12" s="64"/>
      <c r="BGD12" s="64"/>
      <c r="BGE12" s="64"/>
      <c r="BGF12" s="64"/>
      <c r="BGG12" s="64"/>
      <c r="BGH12" s="64"/>
      <c r="BGI12" s="64"/>
      <c r="BGJ12" s="64"/>
      <c r="BGK12" s="64"/>
      <c r="BGL12" s="64"/>
      <c r="BGM12" s="64"/>
      <c r="BGN12" s="64"/>
      <c r="BGO12" s="64"/>
      <c r="BGP12" s="64"/>
      <c r="BGQ12" s="64"/>
      <c r="BGR12" s="64"/>
      <c r="BGS12" s="64"/>
      <c r="BGT12" s="64"/>
      <c r="BGU12" s="64"/>
      <c r="BGV12" s="64"/>
      <c r="BGW12" s="64"/>
      <c r="BGX12" s="64"/>
      <c r="BGY12" s="64"/>
      <c r="BGZ12" s="64"/>
      <c r="BHA12" s="64"/>
      <c r="BHB12" s="64"/>
      <c r="BHC12" s="64"/>
      <c r="BHD12" s="64"/>
      <c r="BHE12" s="64"/>
      <c r="BHF12" s="64"/>
      <c r="BHG12" s="64"/>
      <c r="BHH12" s="64"/>
      <c r="BHI12" s="64"/>
      <c r="BHJ12" s="64"/>
      <c r="BHK12" s="64"/>
      <c r="BHL12" s="64"/>
      <c r="BHM12" s="64"/>
      <c r="BHN12" s="64"/>
      <c r="BHO12" s="64"/>
      <c r="BHP12" s="64"/>
      <c r="BHQ12" s="64"/>
      <c r="BHR12" s="64"/>
      <c r="BHS12" s="64"/>
      <c r="BHT12" s="64"/>
      <c r="BHU12" s="64"/>
      <c r="BHV12" s="64"/>
      <c r="BHW12" s="64"/>
      <c r="BHX12" s="64"/>
      <c r="BHY12" s="64"/>
      <c r="BHZ12" s="64"/>
      <c r="BIA12" s="64"/>
      <c r="BIB12" s="64"/>
      <c r="BIC12" s="64"/>
      <c r="BID12" s="64"/>
      <c r="BIE12" s="64"/>
      <c r="BIF12" s="64"/>
      <c r="BIG12" s="64"/>
      <c r="BIH12" s="64"/>
      <c r="BII12" s="64"/>
      <c r="BIJ12" s="64"/>
      <c r="BIK12" s="64"/>
      <c r="BIL12" s="64"/>
      <c r="BIM12" s="64"/>
      <c r="BIN12" s="64"/>
      <c r="BIO12" s="64"/>
      <c r="BIP12" s="64"/>
      <c r="BIQ12" s="64"/>
      <c r="BIR12" s="64"/>
      <c r="BIS12" s="64"/>
      <c r="BIT12" s="64"/>
      <c r="BIU12" s="64"/>
      <c r="BIV12" s="64"/>
      <c r="BIW12" s="64"/>
      <c r="BIX12" s="64"/>
      <c r="BIY12" s="64"/>
      <c r="BIZ12" s="64"/>
      <c r="BJA12" s="64"/>
      <c r="BJB12" s="64"/>
      <c r="BJC12" s="64"/>
      <c r="BJD12" s="64"/>
      <c r="BJE12" s="64"/>
      <c r="BJF12" s="64"/>
      <c r="BJG12" s="64"/>
      <c r="BJH12" s="64"/>
      <c r="BJI12" s="64"/>
      <c r="BJJ12" s="64"/>
      <c r="BJK12" s="64"/>
      <c r="BJL12" s="64"/>
      <c r="BJM12" s="64"/>
      <c r="BJN12" s="64"/>
      <c r="BJO12" s="64"/>
      <c r="BJP12" s="64"/>
      <c r="BJQ12" s="64"/>
      <c r="BJR12" s="64"/>
      <c r="BJS12" s="64"/>
      <c r="BJT12" s="64"/>
      <c r="BJU12" s="64"/>
      <c r="BJV12" s="64"/>
      <c r="BJW12" s="64"/>
      <c r="BJX12" s="64"/>
      <c r="BJY12" s="64"/>
      <c r="BJZ12" s="64"/>
      <c r="BKA12" s="64"/>
      <c r="BKB12" s="64"/>
      <c r="BKC12" s="64"/>
      <c r="BKD12" s="64"/>
      <c r="BKE12" s="64"/>
      <c r="BKF12" s="64"/>
      <c r="BKG12" s="64"/>
      <c r="BKH12" s="64"/>
      <c r="BKI12" s="64"/>
      <c r="BKJ12" s="64"/>
      <c r="BKK12" s="64"/>
      <c r="BKL12" s="64"/>
      <c r="BKM12" s="64"/>
      <c r="BKN12" s="64"/>
      <c r="BKO12" s="64"/>
      <c r="BKP12" s="64"/>
      <c r="BKQ12" s="64"/>
      <c r="BKR12" s="64"/>
      <c r="BKS12" s="64"/>
      <c r="BKT12" s="64"/>
      <c r="BKU12" s="64"/>
      <c r="BKV12" s="64"/>
      <c r="BKW12" s="64"/>
      <c r="BKX12" s="64"/>
      <c r="BKY12" s="64"/>
      <c r="BKZ12" s="64"/>
      <c r="BLA12" s="64"/>
      <c r="BLB12" s="64"/>
      <c r="BLC12" s="64"/>
      <c r="BLD12" s="64"/>
      <c r="BLE12" s="64"/>
      <c r="BLF12" s="64"/>
      <c r="BLG12" s="64"/>
      <c r="BLH12" s="64"/>
      <c r="BLI12" s="64"/>
      <c r="BLJ12" s="64"/>
      <c r="BLK12" s="64"/>
      <c r="BLL12" s="64"/>
      <c r="BLM12" s="64"/>
      <c r="BLN12" s="64"/>
      <c r="BLO12" s="64"/>
      <c r="BLP12" s="64"/>
      <c r="BLQ12" s="64"/>
      <c r="BLR12" s="64"/>
      <c r="BLS12" s="64"/>
      <c r="BLT12" s="64"/>
      <c r="BLU12" s="64"/>
      <c r="BLV12" s="64"/>
      <c r="BLW12" s="64"/>
      <c r="BLX12" s="64"/>
      <c r="BLY12" s="64"/>
      <c r="BLZ12" s="64"/>
      <c r="BMA12" s="64"/>
      <c r="BMB12" s="64"/>
      <c r="BMC12" s="64"/>
      <c r="BMD12" s="64"/>
      <c r="BME12" s="64"/>
      <c r="BMF12" s="64"/>
      <c r="BMG12" s="64"/>
      <c r="BMH12" s="64"/>
      <c r="BMI12" s="64"/>
      <c r="BMJ12" s="64"/>
      <c r="BMK12" s="64"/>
      <c r="BML12" s="64"/>
      <c r="BMM12" s="64"/>
      <c r="BMN12" s="64"/>
      <c r="BMO12" s="64"/>
      <c r="BMP12" s="64"/>
      <c r="BMQ12" s="64"/>
      <c r="BMR12" s="64"/>
      <c r="BMS12" s="64"/>
      <c r="BMT12" s="64"/>
      <c r="BMU12" s="64"/>
      <c r="BMV12" s="64"/>
      <c r="BMW12" s="64"/>
      <c r="BMX12" s="64"/>
      <c r="BMY12" s="64"/>
      <c r="BMZ12" s="64"/>
      <c r="BNA12" s="64"/>
      <c r="BNB12" s="64"/>
      <c r="BNC12" s="64"/>
      <c r="BND12" s="64"/>
      <c r="BNE12" s="64"/>
      <c r="BNF12" s="64"/>
      <c r="BNG12" s="64"/>
      <c r="BNH12" s="64"/>
      <c r="BNI12" s="64"/>
      <c r="BNJ12" s="64"/>
      <c r="BNK12" s="64"/>
      <c r="BNL12" s="64"/>
      <c r="BNM12" s="64"/>
      <c r="BNN12" s="64"/>
      <c r="BNO12" s="64"/>
      <c r="BNP12" s="64"/>
      <c r="BNQ12" s="64"/>
      <c r="BNR12" s="64"/>
      <c r="BNS12" s="64"/>
      <c r="BNT12" s="64"/>
      <c r="BNU12" s="64"/>
      <c r="BNV12" s="64"/>
      <c r="BNW12" s="64"/>
      <c r="BNX12" s="64"/>
      <c r="BNY12" s="64"/>
      <c r="BNZ12" s="64"/>
      <c r="BOA12" s="64"/>
      <c r="BOB12" s="64"/>
      <c r="BOC12" s="64"/>
      <c r="BOD12" s="64"/>
      <c r="BOE12" s="64"/>
      <c r="BOF12" s="64"/>
      <c r="BOG12" s="64"/>
      <c r="BOH12" s="64"/>
      <c r="BOI12" s="64"/>
      <c r="BOJ12" s="64"/>
      <c r="BOK12" s="64"/>
      <c r="BOL12" s="64"/>
      <c r="BOM12" s="64"/>
      <c r="BON12" s="64"/>
      <c r="BOO12" s="64"/>
      <c r="BOP12" s="64"/>
      <c r="BOQ12" s="64"/>
      <c r="BOR12" s="64"/>
      <c r="BOS12" s="64"/>
      <c r="BOT12" s="64"/>
      <c r="BOU12" s="64"/>
      <c r="BOV12" s="64"/>
      <c r="BOW12" s="64"/>
      <c r="BOX12" s="64"/>
      <c r="BOY12" s="64"/>
      <c r="BOZ12" s="64"/>
      <c r="BPA12" s="64"/>
      <c r="BPB12" s="64"/>
      <c r="BPC12" s="64"/>
      <c r="BPD12" s="64"/>
      <c r="BPE12" s="64"/>
      <c r="BPF12" s="64"/>
      <c r="BPG12" s="64"/>
      <c r="BPH12" s="64"/>
      <c r="BPI12" s="64"/>
      <c r="BPJ12" s="64"/>
      <c r="BPK12" s="64"/>
      <c r="BPL12" s="64"/>
      <c r="BPM12" s="64"/>
      <c r="BPN12" s="64"/>
      <c r="BPO12" s="64"/>
      <c r="BPP12" s="64"/>
      <c r="BPQ12" s="64"/>
      <c r="BPR12" s="64"/>
      <c r="BPS12" s="64"/>
      <c r="BPT12" s="64"/>
      <c r="BPU12" s="64"/>
      <c r="BPV12" s="64"/>
      <c r="BPW12" s="64"/>
      <c r="BPX12" s="64"/>
      <c r="BPY12" s="64"/>
      <c r="BPZ12" s="64"/>
      <c r="BQA12" s="64"/>
      <c r="BQB12" s="64"/>
      <c r="BQC12" s="64"/>
      <c r="BQD12" s="64"/>
      <c r="BQE12" s="64"/>
      <c r="BQF12" s="64"/>
      <c r="BQG12" s="64"/>
      <c r="BQH12" s="64"/>
      <c r="BQI12" s="64"/>
      <c r="BQJ12" s="64"/>
      <c r="BQK12" s="64"/>
      <c r="BQL12" s="64"/>
      <c r="BQM12" s="64"/>
      <c r="BQN12" s="64"/>
      <c r="BQO12" s="64"/>
      <c r="BQP12" s="64"/>
      <c r="BQQ12" s="64"/>
      <c r="BQR12" s="64"/>
      <c r="BQS12" s="64"/>
      <c r="BQT12" s="64"/>
      <c r="BQU12" s="64"/>
      <c r="BQV12" s="64"/>
      <c r="BQW12" s="64"/>
      <c r="BQX12" s="64"/>
      <c r="BQY12" s="64"/>
      <c r="BQZ12" s="64"/>
      <c r="BRA12" s="64"/>
      <c r="BRB12" s="64"/>
      <c r="BRC12" s="64"/>
      <c r="BRD12" s="64"/>
      <c r="BRE12" s="64"/>
      <c r="BRF12" s="64"/>
      <c r="BRG12" s="64"/>
      <c r="BRH12" s="64"/>
      <c r="BRI12" s="64"/>
      <c r="BRJ12" s="64"/>
      <c r="BRK12" s="64"/>
      <c r="BRL12" s="64"/>
      <c r="BRM12" s="64"/>
      <c r="BRN12" s="64"/>
      <c r="BRO12" s="64"/>
      <c r="BRP12" s="64"/>
      <c r="BRQ12" s="64"/>
      <c r="BRR12" s="64"/>
      <c r="BRS12" s="64"/>
      <c r="BRT12" s="64"/>
      <c r="BRU12" s="64"/>
      <c r="BRV12" s="64"/>
      <c r="BRW12" s="64"/>
      <c r="BRX12" s="64"/>
      <c r="BRY12" s="64"/>
      <c r="BRZ12" s="64"/>
      <c r="BSA12" s="64"/>
      <c r="BSB12" s="64"/>
      <c r="BSC12" s="64"/>
      <c r="BSD12" s="64"/>
      <c r="BSE12" s="64"/>
      <c r="BSF12" s="64"/>
      <c r="BSG12" s="64"/>
      <c r="BSH12" s="64"/>
      <c r="BSI12" s="64"/>
      <c r="BSJ12" s="64"/>
      <c r="BSK12" s="64"/>
      <c r="BSL12" s="64"/>
      <c r="BSM12" s="64"/>
      <c r="BSN12" s="64"/>
      <c r="BSO12" s="64"/>
      <c r="BSP12" s="64"/>
      <c r="BSQ12" s="64"/>
      <c r="BSR12" s="64"/>
      <c r="BSS12" s="64"/>
      <c r="BST12" s="64"/>
      <c r="BSU12" s="64"/>
      <c r="BSV12" s="64"/>
      <c r="BSW12" s="64"/>
      <c r="BSX12" s="64"/>
      <c r="BSY12" s="64"/>
      <c r="BSZ12" s="64"/>
      <c r="BTA12" s="64"/>
      <c r="BTB12" s="64"/>
      <c r="BTC12" s="64"/>
      <c r="BTD12" s="64"/>
      <c r="BTE12" s="64"/>
      <c r="BTF12" s="64"/>
      <c r="BTG12" s="64"/>
      <c r="BTH12" s="64"/>
      <c r="BTI12" s="64"/>
      <c r="BTJ12" s="64"/>
      <c r="BTK12" s="64"/>
      <c r="BTL12" s="64"/>
      <c r="BTM12" s="64"/>
      <c r="BTN12" s="64"/>
      <c r="BTO12" s="64"/>
      <c r="BTP12" s="64"/>
      <c r="BTQ12" s="64"/>
      <c r="BTR12" s="64"/>
      <c r="BTS12" s="64"/>
      <c r="BTT12" s="64"/>
      <c r="BTU12" s="64"/>
      <c r="BTV12" s="64"/>
      <c r="BTW12" s="64"/>
      <c r="BTX12" s="64"/>
      <c r="BTY12" s="64"/>
      <c r="BTZ12" s="64"/>
      <c r="BUA12" s="64"/>
      <c r="BUB12" s="64"/>
      <c r="BUC12" s="64"/>
      <c r="BUD12" s="64"/>
      <c r="BUE12" s="64"/>
      <c r="BUF12" s="64"/>
      <c r="BUG12" s="64"/>
      <c r="BUH12" s="64"/>
      <c r="BUI12" s="64"/>
      <c r="BUJ12" s="64"/>
      <c r="BUK12" s="64"/>
      <c r="BUL12" s="64"/>
      <c r="BUM12" s="64"/>
      <c r="BUN12" s="64"/>
      <c r="BUO12" s="64"/>
      <c r="BUP12" s="64"/>
      <c r="BUQ12" s="64"/>
      <c r="BUR12" s="64"/>
      <c r="BUS12" s="64"/>
      <c r="BUT12" s="64"/>
      <c r="BUU12" s="64"/>
      <c r="BUV12" s="64"/>
      <c r="BUW12" s="64"/>
      <c r="BUX12" s="64"/>
      <c r="BUY12" s="64"/>
      <c r="BUZ12" s="64"/>
      <c r="BVA12" s="64"/>
      <c r="BVB12" s="64"/>
      <c r="BVC12" s="64"/>
      <c r="BVD12" s="64"/>
      <c r="BVE12" s="64"/>
      <c r="BVF12" s="64"/>
      <c r="BVG12" s="64"/>
      <c r="BVH12" s="64"/>
      <c r="BVI12" s="64"/>
      <c r="BVJ12" s="64"/>
      <c r="BVK12" s="64"/>
      <c r="BVL12" s="64"/>
      <c r="BVM12" s="64"/>
      <c r="BVN12" s="64"/>
      <c r="BVO12" s="64"/>
      <c r="BVP12" s="64"/>
      <c r="BVQ12" s="64"/>
      <c r="BVR12" s="64"/>
      <c r="BVS12" s="64"/>
      <c r="BVT12" s="64"/>
      <c r="BVU12" s="64"/>
      <c r="BVV12" s="64"/>
      <c r="BVW12" s="64"/>
      <c r="BVX12" s="64"/>
      <c r="BVY12" s="64"/>
      <c r="BVZ12" s="64"/>
      <c r="BWA12" s="64"/>
      <c r="BWB12" s="64"/>
      <c r="BWC12" s="64"/>
      <c r="BWD12" s="64"/>
      <c r="BWE12" s="64"/>
      <c r="BWF12" s="64"/>
      <c r="BWG12" s="64"/>
      <c r="BWH12" s="64"/>
      <c r="BWI12" s="64"/>
      <c r="BWJ12" s="64"/>
      <c r="BWK12" s="64"/>
      <c r="BWL12" s="64"/>
      <c r="BWM12" s="64"/>
      <c r="BWN12" s="64"/>
      <c r="BWO12" s="64"/>
      <c r="BWP12" s="64"/>
      <c r="BWQ12" s="64"/>
      <c r="BWR12" s="64"/>
      <c r="BWS12" s="64"/>
      <c r="BWT12" s="64"/>
      <c r="BWU12" s="64"/>
      <c r="BWV12" s="64"/>
      <c r="BWW12" s="64"/>
      <c r="BWX12" s="64"/>
      <c r="BWY12" s="64"/>
      <c r="BWZ12" s="64"/>
      <c r="BXA12" s="64"/>
      <c r="BXB12" s="64"/>
      <c r="BXC12" s="64"/>
      <c r="BXD12" s="64"/>
      <c r="BXE12" s="64"/>
      <c r="BXF12" s="64"/>
      <c r="BXG12" s="64"/>
      <c r="BXH12" s="64"/>
      <c r="BXI12" s="64"/>
      <c r="BXJ12" s="64"/>
      <c r="BXK12" s="64"/>
      <c r="BXL12" s="64"/>
      <c r="BXM12" s="64"/>
      <c r="BXN12" s="64"/>
      <c r="BXO12" s="64"/>
      <c r="BXP12" s="64"/>
      <c r="BXQ12" s="64"/>
      <c r="BXR12" s="64"/>
      <c r="BXS12" s="64"/>
      <c r="BXT12" s="64"/>
      <c r="BXU12" s="64"/>
      <c r="BXV12" s="64"/>
      <c r="BXW12" s="64"/>
      <c r="BXX12" s="64"/>
      <c r="BXY12" s="64"/>
      <c r="BXZ12" s="64"/>
      <c r="BYA12" s="64"/>
      <c r="BYB12" s="64"/>
      <c r="BYC12" s="64"/>
      <c r="BYD12" s="64"/>
      <c r="BYE12" s="64"/>
      <c r="BYF12" s="64"/>
      <c r="BYG12" s="64"/>
      <c r="BYH12" s="64"/>
      <c r="BYI12" s="64"/>
      <c r="BYJ12" s="64"/>
      <c r="BYK12" s="64"/>
      <c r="BYL12" s="64"/>
      <c r="BYM12" s="64"/>
      <c r="BYN12" s="64"/>
      <c r="BYO12" s="64"/>
      <c r="BYP12" s="64"/>
      <c r="BYQ12" s="64"/>
      <c r="BYR12" s="64"/>
      <c r="BYS12" s="64"/>
      <c r="BYT12" s="64"/>
      <c r="BYU12" s="64"/>
      <c r="BYV12" s="64"/>
      <c r="BYW12" s="64"/>
      <c r="BYX12" s="64"/>
      <c r="BYY12" s="64"/>
      <c r="BYZ12" s="64"/>
      <c r="BZA12" s="64"/>
      <c r="BZB12" s="64"/>
      <c r="BZC12" s="64"/>
      <c r="BZD12" s="64"/>
      <c r="BZE12" s="64"/>
      <c r="BZF12" s="64"/>
      <c r="BZG12" s="64"/>
      <c r="BZH12" s="64"/>
      <c r="BZI12" s="64"/>
      <c r="BZJ12" s="64"/>
      <c r="BZK12" s="64"/>
      <c r="BZL12" s="64"/>
      <c r="BZM12" s="64"/>
      <c r="BZN12" s="64"/>
      <c r="BZO12" s="64"/>
      <c r="BZP12" s="64"/>
      <c r="BZQ12" s="64"/>
      <c r="BZR12" s="64"/>
      <c r="BZS12" s="64"/>
      <c r="BZT12" s="64"/>
      <c r="BZU12" s="64"/>
      <c r="BZV12" s="64"/>
      <c r="BZW12" s="64"/>
      <c r="BZX12" s="64"/>
      <c r="BZY12" s="64"/>
      <c r="BZZ12" s="64"/>
      <c r="CAA12" s="64"/>
      <c r="CAB12" s="64"/>
      <c r="CAC12" s="64"/>
      <c r="CAD12" s="64"/>
      <c r="CAE12" s="64"/>
      <c r="CAF12" s="64"/>
      <c r="CAG12" s="64"/>
      <c r="CAH12" s="64"/>
      <c r="CAI12" s="64"/>
      <c r="CAJ12" s="64"/>
      <c r="CAK12" s="64"/>
      <c r="CAL12" s="64"/>
      <c r="CAM12" s="64"/>
      <c r="CAN12" s="64"/>
      <c r="CAO12" s="64"/>
      <c r="CAP12" s="64"/>
      <c r="CAQ12" s="64"/>
      <c r="CAR12" s="64"/>
      <c r="CAS12" s="64"/>
      <c r="CAT12" s="64"/>
      <c r="CAU12" s="64"/>
      <c r="CAV12" s="64"/>
      <c r="CAW12" s="64"/>
      <c r="CAX12" s="64"/>
      <c r="CAY12" s="64"/>
      <c r="CAZ12" s="64"/>
      <c r="CBA12" s="64"/>
      <c r="CBB12" s="64"/>
      <c r="CBC12" s="64"/>
      <c r="CBD12" s="64"/>
      <c r="CBE12" s="64"/>
      <c r="CBF12" s="64"/>
      <c r="CBG12" s="64"/>
      <c r="CBH12" s="64"/>
      <c r="CBI12" s="64"/>
      <c r="CBJ12" s="64"/>
      <c r="CBK12" s="64"/>
      <c r="CBL12" s="64"/>
      <c r="CBM12" s="64"/>
      <c r="CBN12" s="64"/>
      <c r="CBO12" s="64"/>
      <c r="CBP12" s="64"/>
      <c r="CBQ12" s="64"/>
      <c r="CBR12" s="64"/>
      <c r="CBS12" s="64"/>
      <c r="CBT12" s="64"/>
      <c r="CBU12" s="64"/>
      <c r="CBV12" s="64"/>
      <c r="CBW12" s="64"/>
      <c r="CBX12" s="64"/>
      <c r="CBY12" s="64"/>
      <c r="CBZ12" s="64"/>
      <c r="CCA12" s="64"/>
      <c r="CCB12" s="64"/>
      <c r="CCC12" s="64"/>
      <c r="CCD12" s="64"/>
      <c r="CCE12" s="64"/>
      <c r="CCF12" s="64"/>
      <c r="CCG12" s="64"/>
      <c r="CCH12" s="64"/>
      <c r="CCI12" s="64"/>
      <c r="CCJ12" s="64"/>
      <c r="CCK12" s="64"/>
      <c r="CCL12" s="64"/>
      <c r="CCM12" s="64"/>
      <c r="CCN12" s="64"/>
      <c r="CCO12" s="64"/>
      <c r="CCP12" s="64"/>
      <c r="CCQ12" s="64"/>
      <c r="CCR12" s="64"/>
      <c r="CCS12" s="64"/>
      <c r="CCT12" s="64"/>
      <c r="CCU12" s="64"/>
      <c r="CCV12" s="64"/>
      <c r="CCW12" s="64"/>
      <c r="CCX12" s="64"/>
      <c r="CCY12" s="64"/>
      <c r="CCZ12" s="64"/>
      <c r="CDA12" s="64"/>
      <c r="CDB12" s="64"/>
      <c r="CDC12" s="64"/>
      <c r="CDD12" s="64"/>
      <c r="CDE12" s="64"/>
      <c r="CDF12" s="64"/>
      <c r="CDG12" s="64"/>
      <c r="CDH12" s="64"/>
      <c r="CDI12" s="64"/>
      <c r="CDJ12" s="64"/>
      <c r="CDK12" s="64"/>
      <c r="CDL12" s="64"/>
      <c r="CDM12" s="64"/>
      <c r="CDN12" s="64"/>
      <c r="CDO12" s="64"/>
      <c r="CDP12" s="64"/>
      <c r="CDQ12" s="64"/>
      <c r="CDR12" s="64"/>
      <c r="CDS12" s="64"/>
      <c r="CDT12" s="64"/>
      <c r="CDU12" s="64"/>
      <c r="CDV12" s="64"/>
      <c r="CDW12" s="64"/>
      <c r="CDX12" s="64"/>
      <c r="CDY12" s="64"/>
      <c r="CDZ12" s="64"/>
      <c r="CEA12" s="64"/>
      <c r="CEB12" s="64"/>
      <c r="CEC12" s="64"/>
      <c r="CED12" s="64"/>
      <c r="CEE12" s="64"/>
      <c r="CEF12" s="64"/>
      <c r="CEG12" s="64"/>
      <c r="CEH12" s="64"/>
      <c r="CEI12" s="64"/>
      <c r="CEJ12" s="64"/>
      <c r="CEK12" s="64"/>
      <c r="CEL12" s="64"/>
      <c r="CEM12" s="64"/>
      <c r="CEN12" s="64"/>
      <c r="CEO12" s="64"/>
      <c r="CEP12" s="64"/>
      <c r="CEQ12" s="64"/>
      <c r="CER12" s="64"/>
      <c r="CES12" s="64"/>
      <c r="CET12" s="64"/>
      <c r="CEU12" s="64"/>
      <c r="CEV12" s="64"/>
      <c r="CEW12" s="64"/>
      <c r="CEX12" s="64"/>
      <c r="CEY12" s="64"/>
      <c r="CEZ12" s="64"/>
      <c r="CFA12" s="64"/>
      <c r="CFB12" s="64"/>
      <c r="CFC12" s="64"/>
      <c r="CFD12" s="64"/>
      <c r="CFE12" s="64"/>
      <c r="CFF12" s="64"/>
      <c r="CFG12" s="64"/>
      <c r="CFH12" s="64"/>
      <c r="CFI12" s="64"/>
      <c r="CFJ12" s="64"/>
      <c r="CFK12" s="64"/>
      <c r="CFL12" s="64"/>
      <c r="CFM12" s="64"/>
      <c r="CFN12" s="64"/>
      <c r="CFO12" s="64"/>
      <c r="CFP12" s="64"/>
      <c r="CFQ12" s="64"/>
      <c r="CFR12" s="64"/>
      <c r="CFS12" s="64"/>
      <c r="CFT12" s="64"/>
      <c r="CFU12" s="64"/>
      <c r="CFV12" s="64"/>
      <c r="CFW12" s="64"/>
      <c r="CFX12" s="64"/>
      <c r="CFY12" s="64"/>
      <c r="CFZ12" s="64"/>
      <c r="CGA12" s="64"/>
      <c r="CGB12" s="64"/>
      <c r="CGC12" s="64"/>
      <c r="CGD12" s="64"/>
      <c r="CGE12" s="64"/>
      <c r="CGF12" s="64"/>
      <c r="CGG12" s="64"/>
      <c r="CGH12" s="64"/>
      <c r="CGI12" s="64"/>
      <c r="CGJ12" s="64"/>
      <c r="CGK12" s="64"/>
      <c r="CGL12" s="64"/>
      <c r="CGM12" s="64"/>
      <c r="CGN12" s="64"/>
      <c r="CGO12" s="64"/>
      <c r="CGP12" s="64"/>
      <c r="CGQ12" s="64"/>
      <c r="CGR12" s="64"/>
      <c r="CGS12" s="64"/>
      <c r="CGT12" s="64"/>
      <c r="CGU12" s="64"/>
      <c r="CGV12" s="64"/>
      <c r="CGW12" s="64"/>
      <c r="CGX12" s="64"/>
      <c r="CGY12" s="64"/>
      <c r="CGZ12" s="64"/>
      <c r="CHA12" s="64"/>
      <c r="CHB12" s="64"/>
      <c r="CHC12" s="64"/>
      <c r="CHD12" s="64"/>
      <c r="CHE12" s="64"/>
      <c r="CHF12" s="64"/>
      <c r="CHG12" s="64"/>
      <c r="CHH12" s="64"/>
      <c r="CHI12" s="64"/>
      <c r="CHJ12" s="64"/>
      <c r="CHK12" s="64"/>
      <c r="CHL12" s="64"/>
      <c r="CHM12" s="64"/>
      <c r="CHN12" s="64"/>
      <c r="CHO12" s="64"/>
      <c r="CHP12" s="64"/>
      <c r="CHQ12" s="64"/>
      <c r="CHR12" s="64"/>
      <c r="CHS12" s="64"/>
      <c r="CHT12" s="64"/>
      <c r="CHU12" s="64"/>
      <c r="CHV12" s="64"/>
      <c r="CHW12" s="64"/>
      <c r="CHX12" s="64"/>
      <c r="CHY12" s="64"/>
      <c r="CHZ12" s="64"/>
      <c r="CIA12" s="64"/>
      <c r="CIB12" s="64"/>
      <c r="CIC12" s="64"/>
      <c r="CID12" s="64"/>
      <c r="CIE12" s="64"/>
      <c r="CIF12" s="64"/>
      <c r="CIG12" s="64"/>
      <c r="CIH12" s="64"/>
      <c r="CII12" s="64"/>
      <c r="CIJ12" s="64"/>
      <c r="CIK12" s="64"/>
      <c r="CIL12" s="64"/>
      <c r="CIM12" s="64"/>
      <c r="CIN12" s="64"/>
      <c r="CIO12" s="64"/>
      <c r="CIP12" s="64"/>
      <c r="CIQ12" s="64"/>
      <c r="CIR12" s="64"/>
      <c r="CIS12" s="64"/>
      <c r="CIT12" s="64"/>
      <c r="CIU12" s="64"/>
      <c r="CIV12" s="64"/>
      <c r="CIW12" s="64"/>
      <c r="CIX12" s="64"/>
      <c r="CIY12" s="64"/>
      <c r="CIZ12" s="64"/>
      <c r="CJA12" s="64"/>
      <c r="CJB12" s="64"/>
      <c r="CJC12" s="64"/>
      <c r="CJD12" s="64"/>
      <c r="CJE12" s="64"/>
      <c r="CJF12" s="64"/>
      <c r="CJG12" s="64"/>
      <c r="CJH12" s="64"/>
      <c r="CJI12" s="64"/>
      <c r="CJJ12" s="64"/>
      <c r="CJK12" s="64"/>
      <c r="CJL12" s="64"/>
      <c r="CJM12" s="64"/>
      <c r="CJN12" s="64"/>
      <c r="CJO12" s="64"/>
      <c r="CJP12" s="64"/>
      <c r="CJQ12" s="64"/>
      <c r="CJR12" s="64"/>
      <c r="CJS12" s="64"/>
      <c r="CJT12" s="64"/>
      <c r="CJU12" s="64"/>
      <c r="CJV12" s="64"/>
      <c r="CJW12" s="64"/>
      <c r="CJX12" s="64"/>
      <c r="CJY12" s="64"/>
      <c r="CJZ12" s="64"/>
      <c r="CKA12" s="64"/>
      <c r="CKB12" s="64"/>
      <c r="CKC12" s="64"/>
      <c r="CKD12" s="64"/>
      <c r="CKE12" s="64"/>
      <c r="CKF12" s="64"/>
      <c r="CKG12" s="64"/>
      <c r="CKH12" s="64"/>
      <c r="CKI12" s="64"/>
      <c r="CKJ12" s="64"/>
      <c r="CKK12" s="64"/>
      <c r="CKL12" s="64"/>
      <c r="CKM12" s="64"/>
      <c r="CKN12" s="64"/>
      <c r="CKO12" s="64"/>
      <c r="CKP12" s="64"/>
      <c r="CKQ12" s="64"/>
      <c r="CKR12" s="64"/>
      <c r="CKS12" s="64"/>
      <c r="CKT12" s="64"/>
      <c r="CKU12" s="64"/>
      <c r="CKV12" s="64"/>
      <c r="CKW12" s="64"/>
      <c r="CKX12" s="64"/>
      <c r="CKY12" s="64"/>
      <c r="CKZ12" s="64"/>
      <c r="CLA12" s="64"/>
      <c r="CLB12" s="64"/>
      <c r="CLC12" s="64"/>
      <c r="CLD12" s="64"/>
      <c r="CLE12" s="64"/>
      <c r="CLF12" s="64"/>
      <c r="CLG12" s="64"/>
      <c r="CLH12" s="64"/>
      <c r="CLI12" s="64"/>
      <c r="CLJ12" s="64"/>
      <c r="CLK12" s="64"/>
      <c r="CLL12" s="64"/>
      <c r="CLM12" s="64"/>
      <c r="CLN12" s="64"/>
      <c r="CLO12" s="64"/>
      <c r="CLP12" s="64"/>
      <c r="CLQ12" s="64"/>
      <c r="CLR12" s="64"/>
      <c r="CLS12" s="64"/>
      <c r="CLT12" s="64"/>
      <c r="CLU12" s="64"/>
      <c r="CLV12" s="64"/>
      <c r="CLW12" s="64"/>
      <c r="CLX12" s="64"/>
      <c r="CLY12" s="64"/>
      <c r="CLZ12" s="64"/>
      <c r="CMA12" s="64"/>
      <c r="CMB12" s="64"/>
      <c r="CMC12" s="64"/>
      <c r="CMD12" s="64"/>
      <c r="CME12" s="64"/>
      <c r="CMF12" s="64"/>
      <c r="CMG12" s="64"/>
      <c r="CMH12" s="64"/>
      <c r="CMI12" s="64"/>
      <c r="CMJ12" s="64"/>
      <c r="CMK12" s="64"/>
      <c r="CML12" s="64"/>
      <c r="CMM12" s="64"/>
      <c r="CMN12" s="64"/>
      <c r="CMO12" s="64"/>
      <c r="CMP12" s="64"/>
      <c r="CMQ12" s="64"/>
      <c r="CMR12" s="64"/>
      <c r="CMS12" s="64"/>
      <c r="CMT12" s="64"/>
      <c r="CMU12" s="64"/>
      <c r="CMV12" s="64"/>
      <c r="CMW12" s="64"/>
      <c r="CMX12" s="64"/>
      <c r="CMY12" s="64"/>
      <c r="CMZ12" s="64"/>
      <c r="CNA12" s="64"/>
      <c r="CNB12" s="64"/>
      <c r="CNC12" s="64"/>
      <c r="CND12" s="64"/>
      <c r="CNE12" s="64"/>
      <c r="CNF12" s="64"/>
      <c r="CNG12" s="64"/>
      <c r="CNH12" s="64"/>
      <c r="CNI12" s="64"/>
      <c r="CNJ12" s="64"/>
      <c r="CNK12" s="64"/>
      <c r="CNL12" s="64"/>
      <c r="CNM12" s="64"/>
      <c r="CNN12" s="64"/>
      <c r="CNO12" s="64"/>
      <c r="CNP12" s="64"/>
      <c r="CNQ12" s="64"/>
      <c r="CNR12" s="64"/>
      <c r="CNS12" s="64"/>
      <c r="CNT12" s="64"/>
      <c r="CNU12" s="64"/>
      <c r="CNV12" s="64"/>
      <c r="CNW12" s="64"/>
      <c r="CNX12" s="64"/>
      <c r="CNY12" s="64"/>
      <c r="CNZ12" s="64"/>
      <c r="COA12" s="64"/>
      <c r="COB12" s="64"/>
      <c r="COC12" s="64"/>
      <c r="COD12" s="64"/>
      <c r="COE12" s="64"/>
      <c r="COF12" s="64"/>
      <c r="COG12" s="64"/>
      <c r="COH12" s="64"/>
      <c r="COI12" s="64"/>
      <c r="COJ12" s="64"/>
      <c r="COK12" s="64"/>
      <c r="COL12" s="64"/>
      <c r="COM12" s="64"/>
      <c r="CON12" s="64"/>
      <c r="COO12" s="64"/>
      <c r="COP12" s="64"/>
      <c r="COQ12" s="64"/>
      <c r="COR12" s="64"/>
      <c r="COS12" s="64"/>
      <c r="COT12" s="64"/>
      <c r="COU12" s="64"/>
      <c r="COV12" s="64"/>
      <c r="COW12" s="64"/>
      <c r="COX12" s="64"/>
      <c r="COY12" s="64"/>
      <c r="COZ12" s="64"/>
      <c r="CPA12" s="64"/>
      <c r="CPB12" s="64"/>
      <c r="CPC12" s="64"/>
      <c r="CPD12" s="64"/>
      <c r="CPE12" s="64"/>
      <c r="CPF12" s="64"/>
      <c r="CPG12" s="64"/>
      <c r="CPH12" s="64"/>
      <c r="CPI12" s="64"/>
      <c r="CPJ12" s="64"/>
      <c r="CPK12" s="64"/>
      <c r="CPL12" s="64"/>
      <c r="CPM12" s="64"/>
      <c r="CPN12" s="64"/>
      <c r="CPO12" s="64"/>
      <c r="CPP12" s="64"/>
      <c r="CPQ12" s="64"/>
      <c r="CPR12" s="64"/>
      <c r="CPS12" s="64"/>
      <c r="CPT12" s="64"/>
      <c r="CPU12" s="64"/>
      <c r="CPV12" s="64"/>
      <c r="CPW12" s="64"/>
      <c r="CPX12" s="64"/>
      <c r="CPY12" s="64"/>
      <c r="CPZ12" s="64"/>
      <c r="CQA12" s="64"/>
      <c r="CQB12" s="64"/>
      <c r="CQC12" s="64"/>
      <c r="CQD12" s="64"/>
      <c r="CQE12" s="64"/>
      <c r="CQF12" s="64"/>
      <c r="CQG12" s="64"/>
      <c r="CQH12" s="64"/>
      <c r="CQI12" s="64"/>
      <c r="CQJ12" s="64"/>
      <c r="CQK12" s="64"/>
      <c r="CQL12" s="64"/>
      <c r="CQM12" s="64"/>
      <c r="CQN12" s="64"/>
      <c r="CQO12" s="64"/>
      <c r="CQP12" s="64"/>
      <c r="CQQ12" s="64"/>
      <c r="CQR12" s="64"/>
      <c r="CQS12" s="64"/>
      <c r="CQT12" s="64"/>
      <c r="CQU12" s="64"/>
      <c r="CQV12" s="64"/>
      <c r="CQW12" s="64"/>
      <c r="CQX12" s="64"/>
      <c r="CQY12" s="64"/>
      <c r="CQZ12" s="64"/>
      <c r="CRA12" s="64"/>
      <c r="CRB12" s="64"/>
      <c r="CRC12" s="64"/>
      <c r="CRD12" s="64"/>
      <c r="CRE12" s="64"/>
      <c r="CRF12" s="64"/>
      <c r="CRG12" s="64"/>
      <c r="CRH12" s="64"/>
      <c r="CRI12" s="64"/>
      <c r="CRJ12" s="64"/>
      <c r="CRK12" s="64"/>
      <c r="CRL12" s="64"/>
      <c r="CRM12" s="64"/>
      <c r="CRN12" s="64"/>
      <c r="CRO12" s="64"/>
      <c r="CRP12" s="64"/>
      <c r="CRQ12" s="64"/>
      <c r="CRR12" s="64"/>
      <c r="CRS12" s="64"/>
      <c r="CRT12" s="64"/>
      <c r="CRU12" s="64"/>
      <c r="CRV12" s="64"/>
      <c r="CRW12" s="64"/>
      <c r="CRX12" s="64"/>
      <c r="CRY12" s="64"/>
      <c r="CRZ12" s="64"/>
      <c r="CSA12" s="64"/>
      <c r="CSB12" s="64"/>
      <c r="CSC12" s="64"/>
      <c r="CSD12" s="64"/>
      <c r="CSE12" s="64"/>
      <c r="CSF12" s="64"/>
      <c r="CSG12" s="64"/>
      <c r="CSH12" s="64"/>
      <c r="CSI12" s="64"/>
      <c r="CSJ12" s="64"/>
      <c r="CSK12" s="64"/>
      <c r="CSL12" s="64"/>
      <c r="CSM12" s="64"/>
      <c r="CSN12" s="64"/>
      <c r="CSO12" s="64"/>
      <c r="CSP12" s="64"/>
      <c r="CSQ12" s="64"/>
      <c r="CSR12" s="64"/>
      <c r="CSS12" s="64"/>
      <c r="CST12" s="64"/>
      <c r="CSU12" s="64"/>
      <c r="CSV12" s="64"/>
      <c r="CSW12" s="64"/>
      <c r="CSX12" s="64"/>
      <c r="CSY12" s="64"/>
      <c r="CSZ12" s="64"/>
      <c r="CTA12" s="64"/>
      <c r="CTB12" s="64"/>
      <c r="CTC12" s="64"/>
      <c r="CTD12" s="64"/>
      <c r="CTE12" s="64"/>
      <c r="CTF12" s="64"/>
      <c r="CTG12" s="64"/>
      <c r="CTH12" s="64"/>
      <c r="CTI12" s="64"/>
      <c r="CTJ12" s="64"/>
      <c r="CTK12" s="64"/>
      <c r="CTL12" s="64"/>
      <c r="CTM12" s="64"/>
      <c r="CTN12" s="64"/>
      <c r="CTO12" s="64"/>
      <c r="CTP12" s="64"/>
      <c r="CTQ12" s="64"/>
      <c r="CTR12" s="64"/>
      <c r="CTS12" s="64"/>
      <c r="CTT12" s="64"/>
      <c r="CTU12" s="64"/>
      <c r="CTV12" s="64"/>
      <c r="CTW12" s="64"/>
      <c r="CTX12" s="64"/>
      <c r="CTY12" s="64"/>
      <c r="CTZ12" s="64"/>
      <c r="CUA12" s="64"/>
      <c r="CUB12" s="64"/>
      <c r="CUC12" s="64"/>
      <c r="CUD12" s="64"/>
      <c r="CUE12" s="64"/>
      <c r="CUF12" s="64"/>
      <c r="CUG12" s="64"/>
      <c r="CUH12" s="64"/>
      <c r="CUI12" s="64"/>
      <c r="CUJ12" s="64"/>
      <c r="CUK12" s="64"/>
      <c r="CUL12" s="64"/>
      <c r="CUM12" s="64"/>
      <c r="CUN12" s="64"/>
      <c r="CUO12" s="64"/>
      <c r="CUP12" s="64"/>
      <c r="CUQ12" s="64"/>
      <c r="CUR12" s="64"/>
      <c r="CUS12" s="64"/>
      <c r="CUT12" s="64"/>
      <c r="CUU12" s="64"/>
      <c r="CUV12" s="64"/>
      <c r="CUW12" s="64"/>
      <c r="CUX12" s="64"/>
      <c r="CUY12" s="64"/>
      <c r="CUZ12" s="64"/>
      <c r="CVA12" s="64"/>
      <c r="CVB12" s="64"/>
      <c r="CVC12" s="64"/>
      <c r="CVD12" s="64"/>
      <c r="CVE12" s="64"/>
      <c r="CVF12" s="64"/>
      <c r="CVG12" s="64"/>
      <c r="CVH12" s="64"/>
      <c r="CVI12" s="64"/>
      <c r="CVJ12" s="64"/>
      <c r="CVK12" s="64"/>
      <c r="CVL12" s="64"/>
      <c r="CVM12" s="64"/>
      <c r="CVN12" s="64"/>
      <c r="CVO12" s="64"/>
      <c r="CVP12" s="64"/>
      <c r="CVQ12" s="64"/>
      <c r="CVR12" s="64"/>
      <c r="CVS12" s="64"/>
      <c r="CVT12" s="64"/>
      <c r="CVU12" s="64"/>
      <c r="CVV12" s="64"/>
      <c r="CVW12" s="64"/>
      <c r="CVX12" s="64"/>
      <c r="CVY12" s="64"/>
      <c r="CVZ12" s="64"/>
      <c r="CWA12" s="64"/>
      <c r="CWB12" s="64"/>
      <c r="CWC12" s="64"/>
      <c r="CWD12" s="64"/>
      <c r="CWE12" s="64"/>
      <c r="CWF12" s="64"/>
      <c r="CWG12" s="64"/>
      <c r="CWH12" s="64"/>
      <c r="CWI12" s="64"/>
      <c r="CWJ12" s="64"/>
      <c r="CWK12" s="64"/>
      <c r="CWL12" s="64"/>
      <c r="CWM12" s="64"/>
      <c r="CWN12" s="64"/>
      <c r="CWO12" s="64"/>
      <c r="CWP12" s="64"/>
      <c r="CWQ12" s="64"/>
      <c r="CWR12" s="64"/>
      <c r="CWS12" s="64"/>
      <c r="CWT12" s="64"/>
      <c r="CWU12" s="64"/>
      <c r="CWV12" s="64"/>
      <c r="CWW12" s="64"/>
      <c r="CWX12" s="64"/>
      <c r="CWY12" s="64"/>
      <c r="CWZ12" s="64"/>
      <c r="CXA12" s="64"/>
      <c r="CXB12" s="64"/>
      <c r="CXC12" s="64"/>
      <c r="CXD12" s="64"/>
      <c r="CXE12" s="64"/>
      <c r="CXF12" s="64"/>
      <c r="CXG12" s="64"/>
      <c r="CXH12" s="64"/>
      <c r="CXI12" s="64"/>
      <c r="CXJ12" s="64"/>
      <c r="CXK12" s="64"/>
      <c r="CXL12" s="64"/>
      <c r="CXM12" s="64"/>
      <c r="CXN12" s="64"/>
      <c r="CXO12" s="64"/>
      <c r="CXP12" s="64"/>
      <c r="CXQ12" s="64"/>
      <c r="CXR12" s="64"/>
      <c r="CXS12" s="64"/>
      <c r="CXT12" s="64"/>
      <c r="CXU12" s="64"/>
      <c r="CXV12" s="64"/>
      <c r="CXW12" s="64"/>
      <c r="CXX12" s="64"/>
      <c r="CXY12" s="64"/>
      <c r="CXZ12" s="64"/>
      <c r="CYA12" s="64"/>
      <c r="CYB12" s="64"/>
      <c r="CYC12" s="64"/>
      <c r="CYD12" s="64"/>
      <c r="CYE12" s="64"/>
      <c r="CYF12" s="64"/>
      <c r="CYG12" s="64"/>
      <c r="CYH12" s="64"/>
      <c r="CYI12" s="64"/>
      <c r="CYJ12" s="64"/>
      <c r="CYK12" s="64"/>
      <c r="CYL12" s="64"/>
      <c r="CYM12" s="64"/>
      <c r="CYN12" s="64"/>
      <c r="CYO12" s="64"/>
      <c r="CYP12" s="64"/>
      <c r="CYQ12" s="64"/>
      <c r="CYR12" s="64"/>
      <c r="CYS12" s="64"/>
      <c r="CYT12" s="64"/>
      <c r="CYU12" s="64"/>
      <c r="CYV12" s="64"/>
      <c r="CYW12" s="64"/>
      <c r="CYX12" s="64"/>
      <c r="CYY12" s="64"/>
      <c r="CYZ12" s="64"/>
      <c r="CZA12" s="64"/>
      <c r="CZB12" s="64"/>
      <c r="CZC12" s="64"/>
      <c r="CZD12" s="64"/>
      <c r="CZE12" s="64"/>
      <c r="CZF12" s="64"/>
      <c r="CZG12" s="64"/>
      <c r="CZH12" s="64"/>
      <c r="CZI12" s="64"/>
      <c r="CZJ12" s="64"/>
      <c r="CZK12" s="64"/>
      <c r="CZL12" s="64"/>
      <c r="CZM12" s="64"/>
      <c r="CZN12" s="64"/>
      <c r="CZO12" s="64"/>
      <c r="CZP12" s="64"/>
      <c r="CZQ12" s="64"/>
      <c r="CZR12" s="64"/>
      <c r="CZS12" s="64"/>
      <c r="CZT12" s="64"/>
      <c r="CZU12" s="64"/>
      <c r="CZV12" s="64"/>
      <c r="CZW12" s="64"/>
      <c r="CZX12" s="64"/>
      <c r="CZY12" s="64"/>
      <c r="CZZ12" s="64"/>
      <c r="DAA12" s="64"/>
      <c r="DAB12" s="64"/>
      <c r="DAC12" s="64"/>
      <c r="DAD12" s="64"/>
      <c r="DAE12" s="64"/>
      <c r="DAF12" s="64"/>
      <c r="DAG12" s="64"/>
      <c r="DAH12" s="64"/>
      <c r="DAI12" s="64"/>
      <c r="DAJ12" s="64"/>
      <c r="DAK12" s="64"/>
      <c r="DAL12" s="64"/>
      <c r="DAM12" s="64"/>
      <c r="DAN12" s="64"/>
      <c r="DAO12" s="64"/>
      <c r="DAP12" s="64"/>
      <c r="DAQ12" s="64"/>
      <c r="DAR12" s="64"/>
      <c r="DAS12" s="64"/>
      <c r="DAT12" s="64"/>
      <c r="DAU12" s="64"/>
      <c r="DAV12" s="64"/>
      <c r="DAW12" s="64"/>
      <c r="DAX12" s="64"/>
      <c r="DAY12" s="64"/>
      <c r="DAZ12" s="64"/>
      <c r="DBA12" s="64"/>
      <c r="DBB12" s="64"/>
      <c r="DBC12" s="64"/>
      <c r="DBD12" s="64"/>
      <c r="DBE12" s="64"/>
      <c r="DBF12" s="64"/>
      <c r="DBG12" s="64"/>
      <c r="DBH12" s="64"/>
      <c r="DBI12" s="64"/>
      <c r="DBJ12" s="64"/>
      <c r="DBK12" s="64"/>
      <c r="DBL12" s="64"/>
      <c r="DBM12" s="64"/>
      <c r="DBN12" s="64"/>
      <c r="DBO12" s="64"/>
      <c r="DBP12" s="64"/>
      <c r="DBQ12" s="64"/>
      <c r="DBR12" s="64"/>
      <c r="DBS12" s="64"/>
      <c r="DBT12" s="64"/>
      <c r="DBU12" s="64"/>
      <c r="DBV12" s="64"/>
      <c r="DBW12" s="64"/>
      <c r="DBX12" s="64"/>
      <c r="DBY12" s="64"/>
      <c r="DBZ12" s="64"/>
      <c r="DCA12" s="64"/>
      <c r="DCB12" s="64"/>
      <c r="DCC12" s="64"/>
      <c r="DCD12" s="64"/>
      <c r="DCE12" s="64"/>
      <c r="DCF12" s="64"/>
      <c r="DCG12" s="64"/>
      <c r="DCH12" s="64"/>
      <c r="DCI12" s="64"/>
      <c r="DCJ12" s="64"/>
      <c r="DCK12" s="64"/>
      <c r="DCL12" s="64"/>
      <c r="DCM12" s="64"/>
      <c r="DCN12" s="64"/>
      <c r="DCO12" s="64"/>
      <c r="DCP12" s="64"/>
      <c r="DCQ12" s="64"/>
      <c r="DCR12" s="64"/>
      <c r="DCS12" s="64"/>
      <c r="DCT12" s="64"/>
      <c r="DCU12" s="64"/>
    </row>
    <row r="13" spans="1:2803" s="120" customFormat="1" x14ac:dyDescent="0.2">
      <c r="A13" s="121" t="str">
        <f t="shared" si="5"/>
        <v/>
      </c>
      <c r="B13" s="6"/>
      <c r="C13" s="166"/>
      <c r="D13" s="140" t="s">
        <v>17</v>
      </c>
      <c r="E13" s="141"/>
      <c r="F13" s="142"/>
      <c r="G13" s="141"/>
      <c r="H13" s="143"/>
      <c r="I13" s="143"/>
      <c r="J13" s="143"/>
      <c r="K13" s="143"/>
      <c r="L13" s="144" t="str">
        <f>IF(H13&lt;&gt;"",0.4*N13,"")</f>
        <v/>
      </c>
      <c r="M13" s="144" t="str">
        <f>IF(H13&lt;&gt;"",N13-L13,"")</f>
        <v/>
      </c>
      <c r="N13" s="145"/>
      <c r="O13" s="147"/>
      <c r="P13" s="148">
        <f>SUM(O7:O12)</f>
        <v>0</v>
      </c>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64"/>
      <c r="CC13" s="64"/>
      <c r="CD13" s="64"/>
      <c r="CE13" s="64"/>
      <c r="CF13" s="64"/>
      <c r="CG13" s="64"/>
      <c r="CH13" s="64"/>
      <c r="CI13" s="64"/>
      <c r="CJ13" s="64"/>
      <c r="CK13" s="64"/>
      <c r="CL13" s="64"/>
      <c r="CM13" s="64"/>
      <c r="CN13" s="64"/>
      <c r="CO13" s="64"/>
      <c r="CP13" s="64"/>
      <c r="CQ13" s="64"/>
      <c r="CR13" s="64"/>
      <c r="CS13" s="64"/>
      <c r="CT13" s="64"/>
      <c r="CU13" s="64"/>
      <c r="CV13" s="64"/>
      <c r="CW13" s="64"/>
      <c r="CX13" s="64"/>
      <c r="CY13" s="64"/>
      <c r="CZ13" s="64"/>
      <c r="DA13" s="64"/>
      <c r="DB13" s="64"/>
      <c r="DC13" s="64"/>
      <c r="DD13" s="64"/>
      <c r="DE13" s="64"/>
      <c r="DF13" s="64"/>
      <c r="DG13" s="64"/>
      <c r="DH13" s="64"/>
      <c r="DI13" s="64"/>
      <c r="DJ13" s="64"/>
      <c r="DK13" s="64"/>
      <c r="DL13" s="64"/>
      <c r="DM13" s="64"/>
      <c r="DN13" s="64"/>
      <c r="DO13" s="64"/>
      <c r="DP13" s="64"/>
      <c r="DQ13" s="64"/>
      <c r="DR13" s="64"/>
      <c r="DS13" s="64"/>
      <c r="DT13" s="64"/>
      <c r="DU13" s="64"/>
      <c r="DV13" s="64"/>
      <c r="DW13" s="64"/>
      <c r="DX13" s="64"/>
      <c r="DY13" s="64"/>
      <c r="DZ13" s="64"/>
      <c r="EA13" s="64"/>
      <c r="EB13" s="64"/>
      <c r="EC13" s="64"/>
      <c r="ED13" s="64"/>
      <c r="EE13" s="64"/>
      <c r="EF13" s="64"/>
      <c r="EG13" s="64"/>
      <c r="EH13" s="64"/>
      <c r="EI13" s="64"/>
      <c r="EJ13" s="64"/>
      <c r="EK13" s="64"/>
      <c r="EL13" s="64"/>
      <c r="EM13" s="64"/>
      <c r="EN13" s="64"/>
      <c r="EO13" s="64"/>
      <c r="EP13" s="64"/>
      <c r="EQ13" s="64"/>
      <c r="ER13" s="64"/>
      <c r="ES13" s="64"/>
      <c r="ET13" s="64"/>
      <c r="EU13" s="64"/>
      <c r="EV13" s="64"/>
      <c r="EW13" s="64"/>
      <c r="EX13" s="64"/>
      <c r="EY13" s="64"/>
      <c r="EZ13" s="64"/>
      <c r="FA13" s="64"/>
      <c r="FB13" s="64"/>
      <c r="FC13" s="64"/>
      <c r="FD13" s="64"/>
      <c r="FE13" s="64"/>
      <c r="FF13" s="64"/>
      <c r="FG13" s="64"/>
      <c r="FH13" s="64"/>
      <c r="FI13" s="64"/>
      <c r="FJ13" s="64"/>
      <c r="FK13" s="64"/>
      <c r="FL13" s="64"/>
      <c r="FM13" s="64"/>
      <c r="FN13" s="64"/>
      <c r="FO13" s="64"/>
      <c r="FP13" s="64"/>
      <c r="FQ13" s="64"/>
      <c r="FR13" s="64"/>
      <c r="FS13" s="64"/>
      <c r="FT13" s="64"/>
      <c r="FU13" s="64"/>
      <c r="FV13" s="64"/>
      <c r="FW13" s="64"/>
      <c r="FX13" s="64"/>
      <c r="FY13" s="64"/>
      <c r="FZ13" s="64"/>
      <c r="GA13" s="64"/>
      <c r="GB13" s="64"/>
      <c r="GC13" s="64"/>
      <c r="GD13" s="64"/>
      <c r="GE13" s="64"/>
      <c r="GF13" s="64"/>
      <c r="GG13" s="64"/>
      <c r="GH13" s="64"/>
      <c r="GI13" s="64"/>
      <c r="GJ13" s="64"/>
      <c r="GK13" s="64"/>
      <c r="GL13" s="64"/>
      <c r="GM13" s="64"/>
      <c r="GN13" s="64"/>
      <c r="GO13" s="64"/>
      <c r="GP13" s="64"/>
      <c r="GQ13" s="64"/>
      <c r="GR13" s="64"/>
      <c r="GS13" s="64"/>
      <c r="GT13" s="64"/>
      <c r="GU13" s="64"/>
      <c r="GV13" s="64"/>
      <c r="GW13" s="64"/>
      <c r="GX13" s="64"/>
      <c r="GY13" s="64"/>
      <c r="GZ13" s="64"/>
      <c r="HA13" s="64"/>
      <c r="HB13" s="64"/>
      <c r="HC13" s="64"/>
      <c r="HD13" s="64"/>
      <c r="HE13" s="64"/>
      <c r="HF13" s="64"/>
      <c r="HG13" s="64"/>
      <c r="HH13" s="64"/>
      <c r="HI13" s="64"/>
      <c r="HJ13" s="64"/>
      <c r="HK13" s="64"/>
      <c r="HL13" s="64"/>
      <c r="HM13" s="64"/>
      <c r="HN13" s="64"/>
      <c r="HO13" s="64"/>
      <c r="HP13" s="64"/>
      <c r="HQ13" s="64"/>
      <c r="HR13" s="64"/>
      <c r="HS13" s="64"/>
      <c r="HT13" s="64"/>
      <c r="HU13" s="64"/>
      <c r="HV13" s="64"/>
      <c r="HW13" s="64"/>
      <c r="HX13" s="64"/>
      <c r="HY13" s="64"/>
      <c r="HZ13" s="64"/>
      <c r="IA13" s="64"/>
      <c r="IB13" s="64"/>
      <c r="IC13" s="64"/>
      <c r="ID13" s="64"/>
      <c r="IE13" s="64"/>
      <c r="IF13" s="64"/>
      <c r="IG13" s="64"/>
      <c r="IH13" s="64"/>
      <c r="II13" s="64"/>
      <c r="IJ13" s="64"/>
      <c r="IK13" s="64"/>
      <c r="IL13" s="64"/>
      <c r="IM13" s="64"/>
      <c r="IN13" s="64"/>
      <c r="IO13" s="64"/>
      <c r="IP13" s="64"/>
      <c r="IQ13" s="64"/>
      <c r="IR13" s="64"/>
      <c r="IS13" s="64"/>
      <c r="IT13" s="64"/>
      <c r="IU13" s="64"/>
      <c r="IV13" s="64"/>
      <c r="IW13" s="64"/>
      <c r="IX13" s="64"/>
      <c r="IY13" s="64"/>
      <c r="IZ13" s="64"/>
      <c r="JA13" s="64"/>
      <c r="JB13" s="64"/>
      <c r="JC13" s="64"/>
      <c r="JD13" s="64"/>
      <c r="JE13" s="64"/>
      <c r="JF13" s="64"/>
      <c r="JG13" s="64"/>
      <c r="JH13" s="64"/>
      <c r="JI13" s="64"/>
      <c r="JJ13" s="64"/>
      <c r="JK13" s="64"/>
      <c r="JL13" s="64"/>
      <c r="JM13" s="64"/>
      <c r="JN13" s="64"/>
      <c r="JO13" s="64"/>
      <c r="JP13" s="64"/>
      <c r="JQ13" s="64"/>
      <c r="JR13" s="64"/>
      <c r="JS13" s="64"/>
      <c r="JT13" s="64"/>
      <c r="JU13" s="64"/>
      <c r="JV13" s="64"/>
      <c r="JW13" s="64"/>
      <c r="JX13" s="64"/>
      <c r="JY13" s="64"/>
      <c r="JZ13" s="64"/>
      <c r="KA13" s="64"/>
      <c r="KB13" s="64"/>
      <c r="KC13" s="64"/>
      <c r="KD13" s="64"/>
      <c r="KE13" s="64"/>
      <c r="KF13" s="64"/>
      <c r="KG13" s="64"/>
      <c r="KH13" s="64"/>
      <c r="KI13" s="64"/>
      <c r="KJ13" s="64"/>
      <c r="KK13" s="64"/>
      <c r="KL13" s="64"/>
      <c r="KM13" s="64"/>
      <c r="KN13" s="64"/>
      <c r="KO13" s="64"/>
      <c r="KP13" s="64"/>
      <c r="KQ13" s="64"/>
      <c r="KR13" s="64"/>
      <c r="KS13" s="64"/>
      <c r="KT13" s="64"/>
      <c r="KU13" s="64"/>
      <c r="KV13" s="64"/>
      <c r="KW13" s="64"/>
      <c r="KX13" s="64"/>
      <c r="KY13" s="64"/>
      <c r="KZ13" s="64"/>
      <c r="LA13" s="64"/>
      <c r="LB13" s="64"/>
      <c r="LC13" s="64"/>
      <c r="LD13" s="64"/>
      <c r="LE13" s="64"/>
      <c r="LF13" s="64"/>
      <c r="LG13" s="64"/>
      <c r="LH13" s="64"/>
      <c r="LI13" s="64"/>
      <c r="LJ13" s="64"/>
      <c r="LK13" s="64"/>
      <c r="LL13" s="64"/>
      <c r="LM13" s="64"/>
      <c r="LN13" s="64"/>
      <c r="LO13" s="64"/>
      <c r="LP13" s="64"/>
      <c r="LQ13" s="64"/>
      <c r="LR13" s="64"/>
      <c r="LS13" s="64"/>
      <c r="LT13" s="64"/>
      <c r="LU13" s="64"/>
      <c r="LV13" s="64"/>
      <c r="LW13" s="64"/>
      <c r="LX13" s="64"/>
      <c r="LY13" s="64"/>
      <c r="LZ13" s="64"/>
      <c r="MA13" s="64"/>
      <c r="MB13" s="64"/>
      <c r="MC13" s="64"/>
      <c r="MD13" s="64"/>
      <c r="ME13" s="64"/>
      <c r="MF13" s="64"/>
      <c r="MG13" s="64"/>
      <c r="MH13" s="64"/>
      <c r="MI13" s="64"/>
      <c r="MJ13" s="64"/>
      <c r="MK13" s="64"/>
      <c r="ML13" s="64"/>
      <c r="MM13" s="64"/>
      <c r="MN13" s="64"/>
      <c r="MO13" s="64"/>
      <c r="MP13" s="64"/>
      <c r="MQ13" s="64"/>
      <c r="MR13" s="64"/>
      <c r="MS13" s="64"/>
      <c r="MT13" s="64"/>
      <c r="MU13" s="64"/>
      <c r="MV13" s="64"/>
      <c r="MW13" s="64"/>
      <c r="MX13" s="64"/>
      <c r="MY13" s="64"/>
      <c r="MZ13" s="64"/>
      <c r="NA13" s="64"/>
      <c r="NB13" s="64"/>
      <c r="NC13" s="64"/>
      <c r="ND13" s="64"/>
      <c r="NE13" s="64"/>
      <c r="NF13" s="64"/>
      <c r="NG13" s="64"/>
      <c r="NH13" s="64"/>
      <c r="NI13" s="64"/>
      <c r="NJ13" s="64"/>
      <c r="NK13" s="64"/>
      <c r="NL13" s="64"/>
      <c r="NM13" s="64"/>
      <c r="NN13" s="64"/>
      <c r="NO13" s="64"/>
      <c r="NP13" s="64"/>
      <c r="NQ13" s="64"/>
      <c r="NR13" s="64"/>
      <c r="NS13" s="64"/>
      <c r="NT13" s="64"/>
      <c r="NU13" s="64"/>
      <c r="NV13" s="64"/>
      <c r="NW13" s="64"/>
      <c r="NX13" s="64"/>
      <c r="NY13" s="64"/>
      <c r="NZ13" s="64"/>
      <c r="OA13" s="64"/>
      <c r="OB13" s="64"/>
      <c r="OC13" s="64"/>
      <c r="OD13" s="64"/>
      <c r="OE13" s="64"/>
      <c r="OF13" s="64"/>
      <c r="OG13" s="64"/>
      <c r="OH13" s="64"/>
      <c r="OI13" s="64"/>
      <c r="OJ13" s="64"/>
      <c r="OK13" s="64"/>
      <c r="OL13" s="64"/>
      <c r="OM13" s="64"/>
      <c r="ON13" s="64"/>
      <c r="OO13" s="64"/>
      <c r="OP13" s="64"/>
      <c r="OQ13" s="64"/>
      <c r="OR13" s="64"/>
      <c r="OS13" s="64"/>
      <c r="OT13" s="64"/>
      <c r="OU13" s="64"/>
      <c r="OV13" s="64"/>
      <c r="OW13" s="64"/>
      <c r="OX13" s="64"/>
      <c r="OY13" s="64"/>
      <c r="OZ13" s="64"/>
      <c r="PA13" s="64"/>
      <c r="PB13" s="64"/>
      <c r="PC13" s="64"/>
      <c r="PD13" s="64"/>
      <c r="PE13" s="64"/>
      <c r="PF13" s="64"/>
      <c r="PG13" s="64"/>
      <c r="PH13" s="64"/>
      <c r="PI13" s="64"/>
      <c r="PJ13" s="64"/>
      <c r="PK13" s="64"/>
      <c r="PL13" s="64"/>
      <c r="PM13" s="64"/>
      <c r="PN13" s="64"/>
      <c r="PO13" s="64"/>
      <c r="PP13" s="64"/>
      <c r="PQ13" s="64"/>
      <c r="PR13" s="64"/>
      <c r="PS13" s="64"/>
      <c r="PT13" s="64"/>
      <c r="PU13" s="64"/>
      <c r="PV13" s="64"/>
      <c r="PW13" s="64"/>
      <c r="PX13" s="64"/>
      <c r="PY13" s="64"/>
      <c r="PZ13" s="64"/>
      <c r="QA13" s="64"/>
      <c r="QB13" s="64"/>
      <c r="QC13" s="64"/>
      <c r="QD13" s="64"/>
      <c r="QE13" s="64"/>
      <c r="QF13" s="64"/>
      <c r="QG13" s="64"/>
      <c r="QH13" s="64"/>
      <c r="QI13" s="64"/>
      <c r="QJ13" s="64"/>
      <c r="QK13" s="64"/>
      <c r="QL13" s="64"/>
      <c r="QM13" s="64"/>
      <c r="QN13" s="64"/>
      <c r="QO13" s="64"/>
      <c r="QP13" s="64"/>
      <c r="QQ13" s="64"/>
      <c r="QR13" s="64"/>
      <c r="QS13" s="64"/>
      <c r="QT13" s="64"/>
      <c r="QU13" s="64"/>
      <c r="QV13" s="64"/>
      <c r="QW13" s="64"/>
      <c r="QX13" s="64"/>
      <c r="QY13" s="64"/>
      <c r="QZ13" s="64"/>
      <c r="RA13" s="64"/>
      <c r="RB13" s="64"/>
      <c r="RC13" s="64"/>
      <c r="RD13" s="64"/>
      <c r="RE13" s="64"/>
      <c r="RF13" s="64"/>
      <c r="RG13" s="64"/>
      <c r="RH13" s="64"/>
      <c r="RI13" s="64"/>
      <c r="RJ13" s="64"/>
      <c r="RK13" s="64"/>
      <c r="RL13" s="64"/>
      <c r="RM13" s="64"/>
      <c r="RN13" s="64"/>
      <c r="RO13" s="64"/>
      <c r="RP13" s="64"/>
      <c r="RQ13" s="64"/>
      <c r="RR13" s="64"/>
      <c r="RS13" s="64"/>
      <c r="RT13" s="64"/>
      <c r="RU13" s="64"/>
      <c r="RV13" s="64"/>
      <c r="RW13" s="64"/>
      <c r="RX13" s="64"/>
      <c r="RY13" s="64"/>
      <c r="RZ13" s="64"/>
      <c r="SA13" s="64"/>
      <c r="SB13" s="64"/>
      <c r="SC13" s="64"/>
      <c r="SD13" s="64"/>
      <c r="SE13" s="64"/>
      <c r="SF13" s="64"/>
      <c r="SG13" s="64"/>
      <c r="SH13" s="64"/>
      <c r="SI13" s="64"/>
      <c r="SJ13" s="64"/>
      <c r="SK13" s="64"/>
      <c r="SL13" s="64"/>
      <c r="SM13" s="64"/>
      <c r="SN13" s="64"/>
      <c r="SO13" s="64"/>
      <c r="SP13" s="64"/>
      <c r="SQ13" s="64"/>
      <c r="SR13" s="64"/>
      <c r="SS13" s="64"/>
      <c r="ST13" s="64"/>
      <c r="SU13" s="64"/>
      <c r="SV13" s="64"/>
      <c r="SW13" s="64"/>
      <c r="SX13" s="64"/>
      <c r="SY13" s="64"/>
      <c r="SZ13" s="64"/>
      <c r="TA13" s="64"/>
      <c r="TB13" s="64"/>
      <c r="TC13" s="64"/>
      <c r="TD13" s="64"/>
      <c r="TE13" s="64"/>
      <c r="TF13" s="64"/>
      <c r="TG13" s="64"/>
      <c r="TH13" s="64"/>
      <c r="TI13" s="64"/>
      <c r="TJ13" s="64"/>
      <c r="TK13" s="64"/>
      <c r="TL13" s="64"/>
      <c r="TM13" s="64"/>
      <c r="TN13" s="64"/>
      <c r="TO13" s="64"/>
      <c r="TP13" s="64"/>
      <c r="TQ13" s="64"/>
      <c r="TR13" s="64"/>
      <c r="TS13" s="64"/>
      <c r="TT13" s="64"/>
      <c r="TU13" s="64"/>
      <c r="TV13" s="64"/>
      <c r="TW13" s="64"/>
      <c r="TX13" s="64"/>
      <c r="TY13" s="64"/>
      <c r="TZ13" s="64"/>
      <c r="UA13" s="64"/>
      <c r="UB13" s="64"/>
      <c r="UC13" s="64"/>
      <c r="UD13" s="64"/>
      <c r="UE13" s="64"/>
      <c r="UF13" s="64"/>
      <c r="UG13" s="64"/>
      <c r="UH13" s="64"/>
      <c r="UI13" s="64"/>
      <c r="UJ13" s="64"/>
      <c r="UK13" s="64"/>
      <c r="UL13" s="64"/>
      <c r="UM13" s="64"/>
      <c r="UN13" s="64"/>
      <c r="UO13" s="64"/>
      <c r="UP13" s="64"/>
      <c r="UQ13" s="64"/>
      <c r="UR13" s="64"/>
      <c r="US13" s="64"/>
      <c r="UT13" s="64"/>
      <c r="UU13" s="64"/>
      <c r="UV13" s="64"/>
      <c r="UW13" s="64"/>
      <c r="UX13" s="64"/>
      <c r="UY13" s="64"/>
      <c r="UZ13" s="64"/>
      <c r="VA13" s="64"/>
      <c r="VB13" s="64"/>
      <c r="VC13" s="64"/>
      <c r="VD13" s="64"/>
      <c r="VE13" s="64"/>
      <c r="VF13" s="64"/>
      <c r="VG13" s="64"/>
      <c r="VH13" s="64"/>
      <c r="VI13" s="64"/>
      <c r="VJ13" s="64"/>
      <c r="VK13" s="64"/>
      <c r="VL13" s="64"/>
      <c r="VM13" s="64"/>
      <c r="VN13" s="64"/>
      <c r="VO13" s="64"/>
      <c r="VP13" s="64"/>
      <c r="VQ13" s="64"/>
      <c r="VR13" s="64"/>
      <c r="VS13" s="64"/>
      <c r="VT13" s="64"/>
      <c r="VU13" s="64"/>
      <c r="VV13" s="64"/>
      <c r="VW13" s="64"/>
      <c r="VX13" s="64"/>
      <c r="VY13" s="64"/>
      <c r="VZ13" s="64"/>
      <c r="WA13" s="64"/>
      <c r="WB13" s="64"/>
      <c r="WC13" s="64"/>
      <c r="WD13" s="64"/>
      <c r="WE13" s="64"/>
      <c r="WF13" s="64"/>
      <c r="WG13" s="64"/>
      <c r="WH13" s="64"/>
      <c r="WI13" s="64"/>
      <c r="WJ13" s="64"/>
      <c r="WK13" s="64"/>
      <c r="WL13" s="64"/>
      <c r="WM13" s="64"/>
      <c r="WN13" s="64"/>
      <c r="WO13" s="64"/>
      <c r="WP13" s="64"/>
      <c r="WQ13" s="64"/>
      <c r="WR13" s="64"/>
      <c r="WS13" s="64"/>
      <c r="WT13" s="64"/>
      <c r="WU13" s="64"/>
      <c r="WV13" s="64"/>
      <c r="WW13" s="64"/>
      <c r="WX13" s="64"/>
      <c r="WY13" s="64"/>
      <c r="WZ13" s="64"/>
      <c r="XA13" s="64"/>
      <c r="XB13" s="64"/>
      <c r="XC13" s="64"/>
      <c r="XD13" s="64"/>
      <c r="XE13" s="64"/>
      <c r="XF13" s="64"/>
      <c r="XG13" s="64"/>
      <c r="XH13" s="64"/>
      <c r="XI13" s="64"/>
      <c r="XJ13" s="64"/>
      <c r="XK13" s="64"/>
      <c r="XL13" s="64"/>
      <c r="XM13" s="64"/>
      <c r="XN13" s="64"/>
      <c r="XO13" s="64"/>
      <c r="XP13" s="64"/>
      <c r="XQ13" s="64"/>
      <c r="XR13" s="64"/>
      <c r="XS13" s="64"/>
      <c r="XT13" s="64"/>
      <c r="XU13" s="64"/>
      <c r="XV13" s="64"/>
      <c r="XW13" s="64"/>
      <c r="XX13" s="64"/>
      <c r="XY13" s="64"/>
      <c r="XZ13" s="64"/>
      <c r="YA13" s="64"/>
      <c r="YB13" s="64"/>
      <c r="YC13" s="64"/>
      <c r="YD13" s="64"/>
      <c r="YE13" s="64"/>
      <c r="YF13" s="64"/>
      <c r="YG13" s="64"/>
      <c r="YH13" s="64"/>
      <c r="YI13" s="64"/>
      <c r="YJ13" s="64"/>
      <c r="YK13" s="64"/>
      <c r="YL13" s="64"/>
      <c r="YM13" s="64"/>
      <c r="YN13" s="64"/>
      <c r="YO13" s="64"/>
      <c r="YP13" s="64"/>
      <c r="YQ13" s="64"/>
      <c r="YR13" s="64"/>
      <c r="YS13" s="64"/>
      <c r="YT13" s="64"/>
      <c r="YU13" s="64"/>
      <c r="YV13" s="64"/>
      <c r="YW13" s="64"/>
      <c r="YX13" s="64"/>
      <c r="YY13" s="64"/>
      <c r="YZ13" s="64"/>
      <c r="ZA13" s="64"/>
      <c r="ZB13" s="64"/>
      <c r="ZC13" s="64"/>
      <c r="ZD13" s="64"/>
      <c r="ZE13" s="64"/>
      <c r="ZF13" s="64"/>
      <c r="ZG13" s="64"/>
      <c r="ZH13" s="64"/>
      <c r="ZI13" s="64"/>
      <c r="ZJ13" s="64"/>
      <c r="ZK13" s="64"/>
      <c r="ZL13" s="64"/>
      <c r="ZM13" s="64"/>
      <c r="ZN13" s="64"/>
      <c r="ZO13" s="64"/>
      <c r="ZP13" s="64"/>
      <c r="ZQ13" s="64"/>
      <c r="ZR13" s="64"/>
      <c r="ZS13" s="64"/>
      <c r="ZT13" s="64"/>
      <c r="ZU13" s="64"/>
      <c r="ZV13" s="64"/>
      <c r="ZW13" s="64"/>
      <c r="ZX13" s="64"/>
      <c r="ZY13" s="64"/>
      <c r="ZZ13" s="64"/>
      <c r="AAA13" s="64"/>
      <c r="AAB13" s="64"/>
      <c r="AAC13" s="64"/>
      <c r="AAD13" s="64"/>
      <c r="AAE13" s="64"/>
      <c r="AAF13" s="64"/>
      <c r="AAG13" s="64"/>
      <c r="AAH13" s="64"/>
      <c r="AAI13" s="64"/>
      <c r="AAJ13" s="64"/>
      <c r="AAK13" s="64"/>
      <c r="AAL13" s="64"/>
      <c r="AAM13" s="64"/>
      <c r="AAN13" s="64"/>
      <c r="AAO13" s="64"/>
      <c r="AAP13" s="64"/>
      <c r="AAQ13" s="64"/>
      <c r="AAR13" s="64"/>
      <c r="AAS13" s="64"/>
      <c r="AAT13" s="64"/>
      <c r="AAU13" s="64"/>
      <c r="AAV13" s="64"/>
      <c r="AAW13" s="64"/>
      <c r="AAX13" s="64"/>
      <c r="AAY13" s="64"/>
      <c r="AAZ13" s="64"/>
      <c r="ABA13" s="64"/>
      <c r="ABB13" s="64"/>
      <c r="ABC13" s="64"/>
      <c r="ABD13" s="64"/>
      <c r="ABE13" s="64"/>
      <c r="ABF13" s="64"/>
      <c r="ABG13" s="64"/>
      <c r="ABH13" s="64"/>
      <c r="ABI13" s="64"/>
      <c r="ABJ13" s="64"/>
      <c r="ABK13" s="64"/>
      <c r="ABL13" s="64"/>
      <c r="ABM13" s="64"/>
      <c r="ABN13" s="64"/>
      <c r="ABO13" s="64"/>
      <c r="ABP13" s="64"/>
      <c r="ABQ13" s="64"/>
      <c r="ABR13" s="64"/>
      <c r="ABS13" s="64"/>
      <c r="ABT13" s="64"/>
      <c r="ABU13" s="64"/>
      <c r="ABV13" s="64"/>
      <c r="ABW13" s="64"/>
      <c r="ABX13" s="64"/>
      <c r="ABY13" s="64"/>
      <c r="ABZ13" s="64"/>
      <c r="ACA13" s="64"/>
      <c r="ACB13" s="64"/>
      <c r="ACC13" s="64"/>
      <c r="ACD13" s="64"/>
      <c r="ACE13" s="64"/>
      <c r="ACF13" s="64"/>
      <c r="ACG13" s="64"/>
      <c r="ACH13" s="64"/>
      <c r="ACI13" s="64"/>
      <c r="ACJ13" s="64"/>
      <c r="ACK13" s="64"/>
      <c r="ACL13" s="64"/>
      <c r="ACM13" s="64"/>
      <c r="ACN13" s="64"/>
      <c r="ACO13" s="64"/>
      <c r="ACP13" s="64"/>
      <c r="ACQ13" s="64"/>
      <c r="ACR13" s="64"/>
      <c r="ACS13" s="64"/>
      <c r="ACT13" s="64"/>
      <c r="ACU13" s="64"/>
      <c r="ACV13" s="64"/>
      <c r="ACW13" s="64"/>
      <c r="ACX13" s="64"/>
      <c r="ACY13" s="64"/>
      <c r="ACZ13" s="64"/>
      <c r="ADA13" s="64"/>
      <c r="ADB13" s="64"/>
      <c r="ADC13" s="64"/>
      <c r="ADD13" s="64"/>
      <c r="ADE13" s="64"/>
      <c r="ADF13" s="64"/>
      <c r="ADG13" s="64"/>
      <c r="ADH13" s="64"/>
      <c r="ADI13" s="64"/>
      <c r="ADJ13" s="64"/>
      <c r="ADK13" s="64"/>
      <c r="ADL13" s="64"/>
      <c r="ADM13" s="64"/>
      <c r="ADN13" s="64"/>
      <c r="ADO13" s="64"/>
      <c r="ADP13" s="64"/>
      <c r="ADQ13" s="64"/>
      <c r="ADR13" s="64"/>
      <c r="ADS13" s="64"/>
      <c r="ADT13" s="64"/>
      <c r="ADU13" s="64"/>
      <c r="ADV13" s="64"/>
      <c r="ADW13" s="64"/>
      <c r="ADX13" s="64"/>
      <c r="ADY13" s="64"/>
      <c r="ADZ13" s="64"/>
      <c r="AEA13" s="64"/>
      <c r="AEB13" s="64"/>
      <c r="AEC13" s="64"/>
      <c r="AED13" s="64"/>
      <c r="AEE13" s="64"/>
      <c r="AEF13" s="64"/>
      <c r="AEG13" s="64"/>
      <c r="AEH13" s="64"/>
      <c r="AEI13" s="64"/>
      <c r="AEJ13" s="64"/>
      <c r="AEK13" s="64"/>
      <c r="AEL13" s="64"/>
      <c r="AEM13" s="64"/>
      <c r="AEN13" s="64"/>
      <c r="AEO13" s="64"/>
      <c r="AEP13" s="64"/>
      <c r="AEQ13" s="64"/>
      <c r="AER13" s="64"/>
      <c r="AES13" s="64"/>
      <c r="AET13" s="64"/>
      <c r="AEU13" s="64"/>
      <c r="AEV13" s="64"/>
      <c r="AEW13" s="64"/>
      <c r="AEX13" s="64"/>
      <c r="AEY13" s="64"/>
      <c r="AEZ13" s="64"/>
      <c r="AFA13" s="64"/>
      <c r="AFB13" s="64"/>
      <c r="AFC13" s="64"/>
      <c r="AFD13" s="64"/>
      <c r="AFE13" s="64"/>
      <c r="AFF13" s="64"/>
      <c r="AFG13" s="64"/>
      <c r="AFH13" s="64"/>
      <c r="AFI13" s="64"/>
      <c r="AFJ13" s="64"/>
      <c r="AFK13" s="64"/>
      <c r="AFL13" s="64"/>
      <c r="AFM13" s="64"/>
      <c r="AFN13" s="64"/>
      <c r="AFO13" s="64"/>
      <c r="AFP13" s="64"/>
      <c r="AFQ13" s="64"/>
      <c r="AFR13" s="64"/>
      <c r="AFS13" s="64"/>
      <c r="AFT13" s="64"/>
      <c r="AFU13" s="64"/>
      <c r="AFV13" s="64"/>
      <c r="AFW13" s="64"/>
      <c r="AFX13" s="64"/>
      <c r="AFY13" s="64"/>
      <c r="AFZ13" s="64"/>
      <c r="AGA13" s="64"/>
      <c r="AGB13" s="64"/>
      <c r="AGC13" s="64"/>
      <c r="AGD13" s="64"/>
      <c r="AGE13" s="64"/>
      <c r="AGF13" s="64"/>
      <c r="AGG13" s="64"/>
      <c r="AGH13" s="64"/>
      <c r="AGI13" s="64"/>
      <c r="AGJ13" s="64"/>
      <c r="AGK13" s="64"/>
      <c r="AGL13" s="64"/>
      <c r="AGM13" s="64"/>
      <c r="AGN13" s="64"/>
      <c r="AGO13" s="64"/>
      <c r="AGP13" s="64"/>
      <c r="AGQ13" s="64"/>
      <c r="AGR13" s="64"/>
      <c r="AGS13" s="64"/>
      <c r="AGT13" s="64"/>
      <c r="AGU13" s="64"/>
      <c r="AGV13" s="64"/>
      <c r="AGW13" s="64"/>
      <c r="AGX13" s="64"/>
      <c r="AGY13" s="64"/>
      <c r="AGZ13" s="64"/>
      <c r="AHA13" s="64"/>
      <c r="AHB13" s="64"/>
      <c r="AHC13" s="64"/>
      <c r="AHD13" s="64"/>
      <c r="AHE13" s="64"/>
      <c r="AHF13" s="64"/>
      <c r="AHG13" s="64"/>
      <c r="AHH13" s="64"/>
      <c r="AHI13" s="64"/>
      <c r="AHJ13" s="64"/>
      <c r="AHK13" s="64"/>
      <c r="AHL13" s="64"/>
      <c r="AHM13" s="64"/>
      <c r="AHN13" s="64"/>
      <c r="AHO13" s="64"/>
      <c r="AHP13" s="64"/>
      <c r="AHQ13" s="64"/>
      <c r="AHR13" s="64"/>
      <c r="AHS13" s="64"/>
      <c r="AHT13" s="64"/>
      <c r="AHU13" s="64"/>
      <c r="AHV13" s="64"/>
      <c r="AHW13" s="64"/>
      <c r="AHX13" s="64"/>
      <c r="AHY13" s="64"/>
      <c r="AHZ13" s="64"/>
      <c r="AIA13" s="64"/>
      <c r="AIB13" s="64"/>
      <c r="AIC13" s="64"/>
      <c r="AID13" s="64"/>
      <c r="AIE13" s="64"/>
      <c r="AIF13" s="64"/>
      <c r="AIG13" s="64"/>
      <c r="AIH13" s="64"/>
      <c r="AII13" s="64"/>
      <c r="AIJ13" s="64"/>
      <c r="AIK13" s="64"/>
      <c r="AIL13" s="64"/>
      <c r="AIM13" s="64"/>
      <c r="AIN13" s="64"/>
      <c r="AIO13" s="64"/>
      <c r="AIP13" s="64"/>
      <c r="AIQ13" s="64"/>
      <c r="AIR13" s="64"/>
      <c r="AIS13" s="64"/>
      <c r="AIT13" s="64"/>
      <c r="AIU13" s="64"/>
      <c r="AIV13" s="64"/>
      <c r="AIW13" s="64"/>
      <c r="AIX13" s="64"/>
      <c r="AIY13" s="64"/>
      <c r="AIZ13" s="64"/>
      <c r="AJA13" s="64"/>
      <c r="AJB13" s="64"/>
      <c r="AJC13" s="64"/>
      <c r="AJD13" s="64"/>
      <c r="AJE13" s="64"/>
      <c r="AJF13" s="64"/>
      <c r="AJG13" s="64"/>
      <c r="AJH13" s="64"/>
      <c r="AJI13" s="64"/>
      <c r="AJJ13" s="64"/>
      <c r="AJK13" s="64"/>
      <c r="AJL13" s="64"/>
      <c r="AJM13" s="64"/>
      <c r="AJN13" s="64"/>
      <c r="AJO13" s="64"/>
      <c r="AJP13" s="64"/>
      <c r="AJQ13" s="64"/>
      <c r="AJR13" s="64"/>
      <c r="AJS13" s="64"/>
      <c r="AJT13" s="64"/>
      <c r="AJU13" s="64"/>
      <c r="AJV13" s="64"/>
      <c r="AJW13" s="64"/>
      <c r="AJX13" s="64"/>
      <c r="AJY13" s="64"/>
      <c r="AJZ13" s="64"/>
      <c r="AKA13" s="64"/>
      <c r="AKB13" s="64"/>
      <c r="AKC13" s="64"/>
      <c r="AKD13" s="64"/>
      <c r="AKE13" s="64"/>
      <c r="AKF13" s="64"/>
      <c r="AKG13" s="64"/>
      <c r="AKH13" s="64"/>
      <c r="AKI13" s="64"/>
      <c r="AKJ13" s="64"/>
      <c r="AKK13" s="64"/>
      <c r="AKL13" s="64"/>
      <c r="AKM13" s="64"/>
      <c r="AKN13" s="64"/>
      <c r="AKO13" s="64"/>
      <c r="AKP13" s="64"/>
      <c r="AKQ13" s="64"/>
      <c r="AKR13" s="64"/>
      <c r="AKS13" s="64"/>
      <c r="AKT13" s="64"/>
      <c r="AKU13" s="64"/>
      <c r="AKV13" s="64"/>
      <c r="AKW13" s="64"/>
      <c r="AKX13" s="64"/>
      <c r="AKY13" s="64"/>
      <c r="AKZ13" s="64"/>
      <c r="ALA13" s="64"/>
      <c r="ALB13" s="64"/>
      <c r="ALC13" s="64"/>
      <c r="ALD13" s="64"/>
      <c r="ALE13" s="64"/>
      <c r="ALF13" s="64"/>
      <c r="ALG13" s="64"/>
      <c r="ALH13" s="64"/>
      <c r="ALI13" s="64"/>
      <c r="ALJ13" s="64"/>
      <c r="ALK13" s="64"/>
      <c r="ALL13" s="64"/>
      <c r="ALM13" s="64"/>
      <c r="ALN13" s="64"/>
      <c r="ALO13" s="64"/>
      <c r="ALP13" s="64"/>
      <c r="ALQ13" s="64"/>
      <c r="ALR13" s="64"/>
      <c r="ALS13" s="64"/>
      <c r="ALT13" s="64"/>
      <c r="ALU13" s="64"/>
      <c r="ALV13" s="64"/>
      <c r="ALW13" s="64"/>
      <c r="ALX13" s="64"/>
      <c r="ALY13" s="64"/>
      <c r="ALZ13" s="64"/>
      <c r="AMA13" s="64"/>
      <c r="AMB13" s="64"/>
      <c r="AMC13" s="64"/>
      <c r="AMD13" s="64"/>
      <c r="AME13" s="64"/>
      <c r="AMF13" s="64"/>
      <c r="AMG13" s="64"/>
      <c r="AMH13" s="64"/>
      <c r="AMI13" s="64"/>
      <c r="AMJ13" s="64"/>
      <c r="AMK13" s="64"/>
      <c r="AML13" s="64"/>
      <c r="AMM13" s="64"/>
      <c r="AMN13" s="64"/>
      <c r="AMO13" s="64"/>
      <c r="AMP13" s="64"/>
      <c r="AMQ13" s="64"/>
      <c r="AMR13" s="64"/>
      <c r="AMS13" s="64"/>
      <c r="AMT13" s="64"/>
      <c r="AMU13" s="64"/>
      <c r="AMV13" s="64"/>
      <c r="AMW13" s="64"/>
      <c r="AMX13" s="64"/>
      <c r="AMY13" s="64"/>
      <c r="AMZ13" s="64"/>
      <c r="ANA13" s="64"/>
      <c r="ANB13" s="64"/>
      <c r="ANC13" s="64"/>
      <c r="AND13" s="64"/>
      <c r="ANE13" s="64"/>
      <c r="ANF13" s="64"/>
      <c r="ANG13" s="64"/>
      <c r="ANH13" s="64"/>
      <c r="ANI13" s="64"/>
      <c r="ANJ13" s="64"/>
      <c r="ANK13" s="64"/>
      <c r="ANL13" s="64"/>
      <c r="ANM13" s="64"/>
      <c r="ANN13" s="64"/>
      <c r="ANO13" s="64"/>
      <c r="ANP13" s="64"/>
      <c r="ANQ13" s="64"/>
      <c r="ANR13" s="64"/>
      <c r="ANS13" s="64"/>
      <c r="ANT13" s="64"/>
      <c r="ANU13" s="64"/>
      <c r="ANV13" s="64"/>
      <c r="ANW13" s="64"/>
      <c r="ANX13" s="64"/>
      <c r="ANY13" s="64"/>
      <c r="ANZ13" s="64"/>
      <c r="AOA13" s="64"/>
      <c r="AOB13" s="64"/>
      <c r="AOC13" s="64"/>
      <c r="AOD13" s="64"/>
      <c r="AOE13" s="64"/>
      <c r="AOF13" s="64"/>
      <c r="AOG13" s="64"/>
      <c r="AOH13" s="64"/>
      <c r="AOI13" s="64"/>
      <c r="AOJ13" s="64"/>
      <c r="AOK13" s="64"/>
      <c r="AOL13" s="64"/>
      <c r="AOM13" s="64"/>
      <c r="AON13" s="64"/>
      <c r="AOO13" s="64"/>
      <c r="AOP13" s="64"/>
      <c r="AOQ13" s="64"/>
      <c r="AOR13" s="64"/>
      <c r="AOS13" s="64"/>
      <c r="AOT13" s="64"/>
      <c r="AOU13" s="64"/>
      <c r="AOV13" s="64"/>
      <c r="AOW13" s="64"/>
      <c r="AOX13" s="64"/>
      <c r="AOY13" s="64"/>
      <c r="AOZ13" s="64"/>
      <c r="APA13" s="64"/>
      <c r="APB13" s="64"/>
      <c r="APC13" s="64"/>
      <c r="APD13" s="64"/>
      <c r="APE13" s="64"/>
      <c r="APF13" s="64"/>
      <c r="APG13" s="64"/>
      <c r="APH13" s="64"/>
      <c r="API13" s="64"/>
      <c r="APJ13" s="64"/>
      <c r="APK13" s="64"/>
      <c r="APL13" s="64"/>
      <c r="APM13" s="64"/>
      <c r="APN13" s="64"/>
      <c r="APO13" s="64"/>
      <c r="APP13" s="64"/>
      <c r="APQ13" s="64"/>
      <c r="APR13" s="64"/>
      <c r="APS13" s="64"/>
      <c r="APT13" s="64"/>
      <c r="APU13" s="64"/>
      <c r="APV13" s="64"/>
      <c r="APW13" s="64"/>
      <c r="APX13" s="64"/>
      <c r="APY13" s="64"/>
      <c r="APZ13" s="64"/>
      <c r="AQA13" s="64"/>
      <c r="AQB13" s="64"/>
      <c r="AQC13" s="64"/>
      <c r="AQD13" s="64"/>
      <c r="AQE13" s="64"/>
      <c r="AQF13" s="64"/>
      <c r="AQG13" s="64"/>
      <c r="AQH13" s="64"/>
      <c r="AQI13" s="64"/>
      <c r="AQJ13" s="64"/>
      <c r="AQK13" s="64"/>
      <c r="AQL13" s="64"/>
      <c r="AQM13" s="64"/>
      <c r="AQN13" s="64"/>
      <c r="AQO13" s="64"/>
      <c r="AQP13" s="64"/>
      <c r="AQQ13" s="64"/>
      <c r="AQR13" s="64"/>
      <c r="AQS13" s="64"/>
      <c r="AQT13" s="64"/>
      <c r="AQU13" s="64"/>
      <c r="AQV13" s="64"/>
      <c r="AQW13" s="64"/>
      <c r="AQX13" s="64"/>
      <c r="AQY13" s="64"/>
      <c r="AQZ13" s="64"/>
      <c r="ARA13" s="64"/>
      <c r="ARB13" s="64"/>
      <c r="ARC13" s="64"/>
      <c r="ARD13" s="64"/>
      <c r="ARE13" s="64"/>
      <c r="ARF13" s="64"/>
      <c r="ARG13" s="64"/>
      <c r="ARH13" s="64"/>
      <c r="ARI13" s="64"/>
      <c r="ARJ13" s="64"/>
      <c r="ARK13" s="64"/>
      <c r="ARL13" s="64"/>
      <c r="ARM13" s="64"/>
      <c r="ARN13" s="64"/>
      <c r="ARO13" s="64"/>
      <c r="ARP13" s="64"/>
      <c r="ARQ13" s="64"/>
      <c r="ARR13" s="64"/>
      <c r="ARS13" s="64"/>
      <c r="ART13" s="64"/>
      <c r="ARU13" s="64"/>
      <c r="ARV13" s="64"/>
      <c r="ARW13" s="64"/>
      <c r="ARX13" s="64"/>
      <c r="ARY13" s="64"/>
      <c r="ARZ13" s="64"/>
      <c r="ASA13" s="64"/>
      <c r="ASB13" s="64"/>
      <c r="ASC13" s="64"/>
      <c r="ASD13" s="64"/>
      <c r="ASE13" s="64"/>
      <c r="ASF13" s="64"/>
      <c r="ASG13" s="64"/>
      <c r="ASH13" s="64"/>
      <c r="ASI13" s="64"/>
      <c r="ASJ13" s="64"/>
      <c r="ASK13" s="64"/>
      <c r="ASL13" s="64"/>
      <c r="ASM13" s="64"/>
      <c r="ASN13" s="64"/>
      <c r="ASO13" s="64"/>
      <c r="ASP13" s="64"/>
      <c r="ASQ13" s="64"/>
      <c r="ASR13" s="64"/>
      <c r="ASS13" s="64"/>
      <c r="AST13" s="64"/>
      <c r="ASU13" s="64"/>
      <c r="ASV13" s="64"/>
      <c r="ASW13" s="64"/>
      <c r="ASX13" s="64"/>
      <c r="ASY13" s="64"/>
      <c r="ASZ13" s="64"/>
      <c r="ATA13" s="64"/>
      <c r="ATB13" s="64"/>
      <c r="ATC13" s="64"/>
      <c r="ATD13" s="64"/>
      <c r="ATE13" s="64"/>
      <c r="ATF13" s="64"/>
      <c r="ATG13" s="64"/>
      <c r="ATH13" s="64"/>
      <c r="ATI13" s="64"/>
      <c r="ATJ13" s="64"/>
      <c r="ATK13" s="64"/>
      <c r="ATL13" s="64"/>
      <c r="ATM13" s="64"/>
      <c r="ATN13" s="64"/>
      <c r="ATO13" s="64"/>
      <c r="ATP13" s="64"/>
      <c r="ATQ13" s="64"/>
      <c r="ATR13" s="64"/>
      <c r="ATS13" s="64"/>
      <c r="ATT13" s="64"/>
      <c r="ATU13" s="64"/>
      <c r="ATV13" s="64"/>
      <c r="ATW13" s="64"/>
      <c r="ATX13" s="64"/>
      <c r="ATY13" s="64"/>
      <c r="ATZ13" s="64"/>
      <c r="AUA13" s="64"/>
      <c r="AUB13" s="64"/>
      <c r="AUC13" s="64"/>
      <c r="AUD13" s="64"/>
      <c r="AUE13" s="64"/>
      <c r="AUF13" s="64"/>
      <c r="AUG13" s="64"/>
      <c r="AUH13" s="64"/>
      <c r="AUI13" s="64"/>
      <c r="AUJ13" s="64"/>
      <c r="AUK13" s="64"/>
      <c r="AUL13" s="64"/>
      <c r="AUM13" s="64"/>
      <c r="AUN13" s="64"/>
      <c r="AUO13" s="64"/>
      <c r="AUP13" s="64"/>
      <c r="AUQ13" s="64"/>
      <c r="AUR13" s="64"/>
      <c r="AUS13" s="64"/>
      <c r="AUT13" s="64"/>
      <c r="AUU13" s="64"/>
      <c r="AUV13" s="64"/>
      <c r="AUW13" s="64"/>
      <c r="AUX13" s="64"/>
      <c r="AUY13" s="64"/>
      <c r="AUZ13" s="64"/>
      <c r="AVA13" s="64"/>
      <c r="AVB13" s="64"/>
      <c r="AVC13" s="64"/>
      <c r="AVD13" s="64"/>
      <c r="AVE13" s="64"/>
      <c r="AVF13" s="64"/>
      <c r="AVG13" s="64"/>
      <c r="AVH13" s="64"/>
      <c r="AVI13" s="64"/>
      <c r="AVJ13" s="64"/>
      <c r="AVK13" s="64"/>
      <c r="AVL13" s="64"/>
      <c r="AVM13" s="64"/>
      <c r="AVN13" s="64"/>
      <c r="AVO13" s="64"/>
      <c r="AVP13" s="64"/>
      <c r="AVQ13" s="64"/>
      <c r="AVR13" s="64"/>
      <c r="AVS13" s="64"/>
      <c r="AVT13" s="64"/>
      <c r="AVU13" s="64"/>
      <c r="AVV13" s="64"/>
      <c r="AVW13" s="64"/>
      <c r="AVX13" s="64"/>
      <c r="AVY13" s="64"/>
      <c r="AVZ13" s="64"/>
      <c r="AWA13" s="64"/>
      <c r="AWB13" s="64"/>
      <c r="AWC13" s="64"/>
      <c r="AWD13" s="64"/>
      <c r="AWE13" s="64"/>
      <c r="AWF13" s="64"/>
      <c r="AWG13" s="64"/>
      <c r="AWH13" s="64"/>
      <c r="AWI13" s="64"/>
      <c r="AWJ13" s="64"/>
      <c r="AWK13" s="64"/>
      <c r="AWL13" s="64"/>
      <c r="AWM13" s="64"/>
      <c r="AWN13" s="64"/>
      <c r="AWO13" s="64"/>
      <c r="AWP13" s="64"/>
      <c r="AWQ13" s="64"/>
      <c r="AWR13" s="64"/>
      <c r="AWS13" s="64"/>
      <c r="AWT13" s="64"/>
      <c r="AWU13" s="64"/>
      <c r="AWV13" s="64"/>
      <c r="AWW13" s="64"/>
      <c r="AWX13" s="64"/>
      <c r="AWY13" s="64"/>
      <c r="AWZ13" s="64"/>
      <c r="AXA13" s="64"/>
      <c r="AXB13" s="64"/>
      <c r="AXC13" s="64"/>
      <c r="AXD13" s="64"/>
      <c r="AXE13" s="64"/>
      <c r="AXF13" s="64"/>
      <c r="AXG13" s="64"/>
      <c r="AXH13" s="64"/>
      <c r="AXI13" s="64"/>
      <c r="AXJ13" s="64"/>
      <c r="AXK13" s="64"/>
      <c r="AXL13" s="64"/>
      <c r="AXM13" s="64"/>
      <c r="AXN13" s="64"/>
      <c r="AXO13" s="64"/>
      <c r="AXP13" s="64"/>
      <c r="AXQ13" s="64"/>
      <c r="AXR13" s="64"/>
      <c r="AXS13" s="64"/>
      <c r="AXT13" s="64"/>
      <c r="AXU13" s="64"/>
      <c r="AXV13" s="64"/>
      <c r="AXW13" s="64"/>
      <c r="AXX13" s="64"/>
      <c r="AXY13" s="64"/>
      <c r="AXZ13" s="64"/>
      <c r="AYA13" s="64"/>
      <c r="AYB13" s="64"/>
      <c r="AYC13" s="64"/>
      <c r="AYD13" s="64"/>
      <c r="AYE13" s="64"/>
      <c r="AYF13" s="64"/>
      <c r="AYG13" s="64"/>
      <c r="AYH13" s="64"/>
      <c r="AYI13" s="64"/>
      <c r="AYJ13" s="64"/>
      <c r="AYK13" s="64"/>
      <c r="AYL13" s="64"/>
      <c r="AYM13" s="64"/>
      <c r="AYN13" s="64"/>
      <c r="AYO13" s="64"/>
      <c r="AYP13" s="64"/>
      <c r="AYQ13" s="64"/>
      <c r="AYR13" s="64"/>
      <c r="AYS13" s="64"/>
      <c r="AYT13" s="64"/>
      <c r="AYU13" s="64"/>
      <c r="AYV13" s="64"/>
      <c r="AYW13" s="64"/>
      <c r="AYX13" s="64"/>
      <c r="AYY13" s="64"/>
      <c r="AYZ13" s="64"/>
      <c r="AZA13" s="64"/>
      <c r="AZB13" s="64"/>
      <c r="AZC13" s="64"/>
      <c r="AZD13" s="64"/>
      <c r="AZE13" s="64"/>
      <c r="AZF13" s="64"/>
      <c r="AZG13" s="64"/>
      <c r="AZH13" s="64"/>
      <c r="AZI13" s="64"/>
      <c r="AZJ13" s="64"/>
      <c r="AZK13" s="64"/>
      <c r="AZL13" s="64"/>
      <c r="AZM13" s="64"/>
      <c r="AZN13" s="64"/>
      <c r="AZO13" s="64"/>
      <c r="AZP13" s="64"/>
      <c r="AZQ13" s="64"/>
      <c r="AZR13" s="64"/>
      <c r="AZS13" s="64"/>
      <c r="AZT13" s="64"/>
      <c r="AZU13" s="64"/>
      <c r="AZV13" s="64"/>
      <c r="AZW13" s="64"/>
      <c r="AZX13" s="64"/>
      <c r="AZY13" s="64"/>
      <c r="AZZ13" s="64"/>
      <c r="BAA13" s="64"/>
      <c r="BAB13" s="64"/>
      <c r="BAC13" s="64"/>
      <c r="BAD13" s="64"/>
      <c r="BAE13" s="64"/>
      <c r="BAF13" s="64"/>
      <c r="BAG13" s="64"/>
      <c r="BAH13" s="64"/>
      <c r="BAI13" s="64"/>
      <c r="BAJ13" s="64"/>
      <c r="BAK13" s="64"/>
      <c r="BAL13" s="64"/>
      <c r="BAM13" s="64"/>
      <c r="BAN13" s="64"/>
      <c r="BAO13" s="64"/>
      <c r="BAP13" s="64"/>
      <c r="BAQ13" s="64"/>
      <c r="BAR13" s="64"/>
      <c r="BAS13" s="64"/>
      <c r="BAT13" s="64"/>
      <c r="BAU13" s="64"/>
      <c r="BAV13" s="64"/>
      <c r="BAW13" s="64"/>
      <c r="BAX13" s="64"/>
      <c r="BAY13" s="64"/>
      <c r="BAZ13" s="64"/>
      <c r="BBA13" s="64"/>
      <c r="BBB13" s="64"/>
      <c r="BBC13" s="64"/>
      <c r="BBD13" s="64"/>
      <c r="BBE13" s="64"/>
      <c r="BBF13" s="64"/>
      <c r="BBG13" s="64"/>
      <c r="BBH13" s="64"/>
      <c r="BBI13" s="64"/>
      <c r="BBJ13" s="64"/>
      <c r="BBK13" s="64"/>
      <c r="BBL13" s="64"/>
      <c r="BBM13" s="64"/>
      <c r="BBN13" s="64"/>
      <c r="BBO13" s="64"/>
      <c r="BBP13" s="64"/>
      <c r="BBQ13" s="64"/>
      <c r="BBR13" s="64"/>
      <c r="BBS13" s="64"/>
      <c r="BBT13" s="64"/>
      <c r="BBU13" s="64"/>
      <c r="BBV13" s="64"/>
      <c r="BBW13" s="64"/>
      <c r="BBX13" s="64"/>
      <c r="BBY13" s="64"/>
      <c r="BBZ13" s="64"/>
      <c r="BCA13" s="64"/>
      <c r="BCB13" s="64"/>
      <c r="BCC13" s="64"/>
      <c r="BCD13" s="64"/>
      <c r="BCE13" s="64"/>
      <c r="BCF13" s="64"/>
      <c r="BCG13" s="64"/>
      <c r="BCH13" s="64"/>
      <c r="BCI13" s="64"/>
      <c r="BCJ13" s="64"/>
      <c r="BCK13" s="64"/>
      <c r="BCL13" s="64"/>
      <c r="BCM13" s="64"/>
      <c r="BCN13" s="64"/>
      <c r="BCO13" s="64"/>
      <c r="BCP13" s="64"/>
      <c r="BCQ13" s="64"/>
      <c r="BCR13" s="64"/>
      <c r="BCS13" s="64"/>
      <c r="BCT13" s="64"/>
      <c r="BCU13" s="64"/>
      <c r="BCV13" s="64"/>
      <c r="BCW13" s="64"/>
      <c r="BCX13" s="64"/>
      <c r="BCY13" s="64"/>
      <c r="BCZ13" s="64"/>
      <c r="BDA13" s="64"/>
      <c r="BDB13" s="64"/>
      <c r="BDC13" s="64"/>
      <c r="BDD13" s="64"/>
      <c r="BDE13" s="64"/>
      <c r="BDF13" s="64"/>
      <c r="BDG13" s="64"/>
      <c r="BDH13" s="64"/>
      <c r="BDI13" s="64"/>
      <c r="BDJ13" s="64"/>
      <c r="BDK13" s="64"/>
      <c r="BDL13" s="64"/>
      <c r="BDM13" s="64"/>
      <c r="BDN13" s="64"/>
      <c r="BDO13" s="64"/>
      <c r="BDP13" s="64"/>
      <c r="BDQ13" s="64"/>
      <c r="BDR13" s="64"/>
      <c r="BDS13" s="64"/>
      <c r="BDT13" s="64"/>
      <c r="BDU13" s="64"/>
      <c r="BDV13" s="64"/>
      <c r="BDW13" s="64"/>
      <c r="BDX13" s="64"/>
      <c r="BDY13" s="64"/>
      <c r="BDZ13" s="64"/>
      <c r="BEA13" s="64"/>
      <c r="BEB13" s="64"/>
      <c r="BEC13" s="64"/>
      <c r="BED13" s="64"/>
      <c r="BEE13" s="64"/>
      <c r="BEF13" s="64"/>
      <c r="BEG13" s="64"/>
      <c r="BEH13" s="64"/>
      <c r="BEI13" s="64"/>
      <c r="BEJ13" s="64"/>
      <c r="BEK13" s="64"/>
      <c r="BEL13" s="64"/>
      <c r="BEM13" s="64"/>
      <c r="BEN13" s="64"/>
      <c r="BEO13" s="64"/>
      <c r="BEP13" s="64"/>
      <c r="BEQ13" s="64"/>
      <c r="BER13" s="64"/>
      <c r="BES13" s="64"/>
      <c r="BET13" s="64"/>
      <c r="BEU13" s="64"/>
      <c r="BEV13" s="64"/>
      <c r="BEW13" s="64"/>
      <c r="BEX13" s="64"/>
      <c r="BEY13" s="64"/>
      <c r="BEZ13" s="64"/>
      <c r="BFA13" s="64"/>
      <c r="BFB13" s="64"/>
      <c r="BFC13" s="64"/>
      <c r="BFD13" s="64"/>
      <c r="BFE13" s="64"/>
      <c r="BFF13" s="64"/>
      <c r="BFG13" s="64"/>
      <c r="BFH13" s="64"/>
      <c r="BFI13" s="64"/>
      <c r="BFJ13" s="64"/>
      <c r="BFK13" s="64"/>
      <c r="BFL13" s="64"/>
      <c r="BFM13" s="64"/>
      <c r="BFN13" s="64"/>
      <c r="BFO13" s="64"/>
      <c r="BFP13" s="64"/>
      <c r="BFQ13" s="64"/>
      <c r="BFR13" s="64"/>
      <c r="BFS13" s="64"/>
      <c r="BFT13" s="64"/>
      <c r="BFU13" s="64"/>
      <c r="BFV13" s="64"/>
      <c r="BFW13" s="64"/>
      <c r="BFX13" s="64"/>
      <c r="BFY13" s="64"/>
      <c r="BFZ13" s="64"/>
      <c r="BGA13" s="64"/>
      <c r="BGB13" s="64"/>
      <c r="BGC13" s="64"/>
      <c r="BGD13" s="64"/>
      <c r="BGE13" s="64"/>
      <c r="BGF13" s="64"/>
      <c r="BGG13" s="64"/>
      <c r="BGH13" s="64"/>
      <c r="BGI13" s="64"/>
      <c r="BGJ13" s="64"/>
      <c r="BGK13" s="64"/>
      <c r="BGL13" s="64"/>
      <c r="BGM13" s="64"/>
      <c r="BGN13" s="64"/>
      <c r="BGO13" s="64"/>
      <c r="BGP13" s="64"/>
      <c r="BGQ13" s="64"/>
      <c r="BGR13" s="64"/>
      <c r="BGS13" s="64"/>
      <c r="BGT13" s="64"/>
      <c r="BGU13" s="64"/>
      <c r="BGV13" s="64"/>
      <c r="BGW13" s="64"/>
      <c r="BGX13" s="64"/>
      <c r="BGY13" s="64"/>
      <c r="BGZ13" s="64"/>
      <c r="BHA13" s="64"/>
      <c r="BHB13" s="64"/>
      <c r="BHC13" s="64"/>
      <c r="BHD13" s="64"/>
      <c r="BHE13" s="64"/>
      <c r="BHF13" s="64"/>
      <c r="BHG13" s="64"/>
      <c r="BHH13" s="64"/>
      <c r="BHI13" s="64"/>
      <c r="BHJ13" s="64"/>
      <c r="BHK13" s="64"/>
      <c r="BHL13" s="64"/>
      <c r="BHM13" s="64"/>
      <c r="BHN13" s="64"/>
      <c r="BHO13" s="64"/>
      <c r="BHP13" s="64"/>
      <c r="BHQ13" s="64"/>
      <c r="BHR13" s="64"/>
      <c r="BHS13" s="64"/>
      <c r="BHT13" s="64"/>
      <c r="BHU13" s="64"/>
      <c r="BHV13" s="64"/>
      <c r="BHW13" s="64"/>
      <c r="BHX13" s="64"/>
      <c r="BHY13" s="64"/>
      <c r="BHZ13" s="64"/>
      <c r="BIA13" s="64"/>
      <c r="BIB13" s="64"/>
      <c r="BIC13" s="64"/>
      <c r="BID13" s="64"/>
      <c r="BIE13" s="64"/>
      <c r="BIF13" s="64"/>
      <c r="BIG13" s="64"/>
      <c r="BIH13" s="64"/>
      <c r="BII13" s="64"/>
      <c r="BIJ13" s="64"/>
      <c r="BIK13" s="64"/>
      <c r="BIL13" s="64"/>
      <c r="BIM13" s="64"/>
      <c r="BIN13" s="64"/>
      <c r="BIO13" s="64"/>
      <c r="BIP13" s="64"/>
      <c r="BIQ13" s="64"/>
      <c r="BIR13" s="64"/>
      <c r="BIS13" s="64"/>
      <c r="BIT13" s="64"/>
      <c r="BIU13" s="64"/>
      <c r="BIV13" s="64"/>
      <c r="BIW13" s="64"/>
      <c r="BIX13" s="64"/>
      <c r="BIY13" s="64"/>
      <c r="BIZ13" s="64"/>
      <c r="BJA13" s="64"/>
      <c r="BJB13" s="64"/>
      <c r="BJC13" s="64"/>
      <c r="BJD13" s="64"/>
      <c r="BJE13" s="64"/>
      <c r="BJF13" s="64"/>
      <c r="BJG13" s="64"/>
      <c r="BJH13" s="64"/>
      <c r="BJI13" s="64"/>
      <c r="BJJ13" s="64"/>
      <c r="BJK13" s="64"/>
      <c r="BJL13" s="64"/>
      <c r="BJM13" s="64"/>
      <c r="BJN13" s="64"/>
      <c r="BJO13" s="64"/>
      <c r="BJP13" s="64"/>
      <c r="BJQ13" s="64"/>
      <c r="BJR13" s="64"/>
      <c r="BJS13" s="64"/>
      <c r="BJT13" s="64"/>
      <c r="BJU13" s="64"/>
      <c r="BJV13" s="64"/>
      <c r="BJW13" s="64"/>
      <c r="BJX13" s="64"/>
      <c r="BJY13" s="64"/>
      <c r="BJZ13" s="64"/>
      <c r="BKA13" s="64"/>
      <c r="BKB13" s="64"/>
      <c r="BKC13" s="64"/>
      <c r="BKD13" s="64"/>
      <c r="BKE13" s="64"/>
      <c r="BKF13" s="64"/>
      <c r="BKG13" s="64"/>
      <c r="BKH13" s="64"/>
      <c r="BKI13" s="64"/>
      <c r="BKJ13" s="64"/>
      <c r="BKK13" s="64"/>
      <c r="BKL13" s="64"/>
      <c r="BKM13" s="64"/>
      <c r="BKN13" s="64"/>
      <c r="BKO13" s="64"/>
      <c r="BKP13" s="64"/>
      <c r="BKQ13" s="64"/>
      <c r="BKR13" s="64"/>
      <c r="BKS13" s="64"/>
      <c r="BKT13" s="64"/>
      <c r="BKU13" s="64"/>
      <c r="BKV13" s="64"/>
      <c r="BKW13" s="64"/>
      <c r="BKX13" s="64"/>
      <c r="BKY13" s="64"/>
      <c r="BKZ13" s="64"/>
      <c r="BLA13" s="64"/>
      <c r="BLB13" s="64"/>
      <c r="BLC13" s="64"/>
      <c r="BLD13" s="64"/>
      <c r="BLE13" s="64"/>
      <c r="BLF13" s="64"/>
      <c r="BLG13" s="64"/>
      <c r="BLH13" s="64"/>
      <c r="BLI13" s="64"/>
      <c r="BLJ13" s="64"/>
      <c r="BLK13" s="64"/>
      <c r="BLL13" s="64"/>
      <c r="BLM13" s="64"/>
      <c r="BLN13" s="64"/>
      <c r="BLO13" s="64"/>
      <c r="BLP13" s="64"/>
      <c r="BLQ13" s="64"/>
      <c r="BLR13" s="64"/>
      <c r="BLS13" s="64"/>
      <c r="BLT13" s="64"/>
      <c r="BLU13" s="64"/>
      <c r="BLV13" s="64"/>
      <c r="BLW13" s="64"/>
      <c r="BLX13" s="64"/>
      <c r="BLY13" s="64"/>
      <c r="BLZ13" s="64"/>
      <c r="BMA13" s="64"/>
      <c r="BMB13" s="64"/>
      <c r="BMC13" s="64"/>
      <c r="BMD13" s="64"/>
      <c r="BME13" s="64"/>
      <c r="BMF13" s="64"/>
      <c r="BMG13" s="64"/>
      <c r="BMH13" s="64"/>
      <c r="BMI13" s="64"/>
      <c r="BMJ13" s="64"/>
      <c r="BMK13" s="64"/>
      <c r="BML13" s="64"/>
      <c r="BMM13" s="64"/>
      <c r="BMN13" s="64"/>
      <c r="BMO13" s="64"/>
      <c r="BMP13" s="64"/>
      <c r="BMQ13" s="64"/>
      <c r="BMR13" s="64"/>
      <c r="BMS13" s="64"/>
      <c r="BMT13" s="64"/>
      <c r="BMU13" s="64"/>
      <c r="BMV13" s="64"/>
      <c r="BMW13" s="64"/>
      <c r="BMX13" s="64"/>
      <c r="BMY13" s="64"/>
      <c r="BMZ13" s="64"/>
      <c r="BNA13" s="64"/>
      <c r="BNB13" s="64"/>
      <c r="BNC13" s="64"/>
      <c r="BND13" s="64"/>
      <c r="BNE13" s="64"/>
      <c r="BNF13" s="64"/>
      <c r="BNG13" s="64"/>
      <c r="BNH13" s="64"/>
      <c r="BNI13" s="64"/>
      <c r="BNJ13" s="64"/>
      <c r="BNK13" s="64"/>
      <c r="BNL13" s="64"/>
      <c r="BNM13" s="64"/>
      <c r="BNN13" s="64"/>
      <c r="BNO13" s="64"/>
      <c r="BNP13" s="64"/>
      <c r="BNQ13" s="64"/>
      <c r="BNR13" s="64"/>
      <c r="BNS13" s="64"/>
      <c r="BNT13" s="64"/>
      <c r="BNU13" s="64"/>
      <c r="BNV13" s="64"/>
      <c r="BNW13" s="64"/>
      <c r="BNX13" s="64"/>
      <c r="BNY13" s="64"/>
      <c r="BNZ13" s="64"/>
      <c r="BOA13" s="64"/>
      <c r="BOB13" s="64"/>
      <c r="BOC13" s="64"/>
      <c r="BOD13" s="64"/>
      <c r="BOE13" s="64"/>
      <c r="BOF13" s="64"/>
      <c r="BOG13" s="64"/>
      <c r="BOH13" s="64"/>
      <c r="BOI13" s="64"/>
      <c r="BOJ13" s="64"/>
      <c r="BOK13" s="64"/>
      <c r="BOL13" s="64"/>
      <c r="BOM13" s="64"/>
      <c r="BON13" s="64"/>
      <c r="BOO13" s="64"/>
      <c r="BOP13" s="64"/>
      <c r="BOQ13" s="64"/>
      <c r="BOR13" s="64"/>
      <c r="BOS13" s="64"/>
      <c r="BOT13" s="64"/>
      <c r="BOU13" s="64"/>
      <c r="BOV13" s="64"/>
      <c r="BOW13" s="64"/>
      <c r="BOX13" s="64"/>
      <c r="BOY13" s="64"/>
      <c r="BOZ13" s="64"/>
      <c r="BPA13" s="64"/>
      <c r="BPB13" s="64"/>
      <c r="BPC13" s="64"/>
      <c r="BPD13" s="64"/>
      <c r="BPE13" s="64"/>
      <c r="BPF13" s="64"/>
      <c r="BPG13" s="64"/>
      <c r="BPH13" s="64"/>
      <c r="BPI13" s="64"/>
      <c r="BPJ13" s="64"/>
      <c r="BPK13" s="64"/>
      <c r="BPL13" s="64"/>
      <c r="BPM13" s="64"/>
      <c r="BPN13" s="64"/>
      <c r="BPO13" s="64"/>
      <c r="BPP13" s="64"/>
      <c r="BPQ13" s="64"/>
      <c r="BPR13" s="64"/>
      <c r="BPS13" s="64"/>
      <c r="BPT13" s="64"/>
      <c r="BPU13" s="64"/>
      <c r="BPV13" s="64"/>
      <c r="BPW13" s="64"/>
      <c r="BPX13" s="64"/>
      <c r="BPY13" s="64"/>
      <c r="BPZ13" s="64"/>
      <c r="BQA13" s="64"/>
      <c r="BQB13" s="64"/>
      <c r="BQC13" s="64"/>
      <c r="BQD13" s="64"/>
      <c r="BQE13" s="64"/>
      <c r="BQF13" s="64"/>
      <c r="BQG13" s="64"/>
      <c r="BQH13" s="64"/>
      <c r="BQI13" s="64"/>
      <c r="BQJ13" s="64"/>
      <c r="BQK13" s="64"/>
      <c r="BQL13" s="64"/>
      <c r="BQM13" s="64"/>
      <c r="BQN13" s="64"/>
      <c r="BQO13" s="64"/>
      <c r="BQP13" s="64"/>
      <c r="BQQ13" s="64"/>
      <c r="BQR13" s="64"/>
      <c r="BQS13" s="64"/>
      <c r="BQT13" s="64"/>
      <c r="BQU13" s="64"/>
      <c r="BQV13" s="64"/>
      <c r="BQW13" s="64"/>
      <c r="BQX13" s="64"/>
      <c r="BQY13" s="64"/>
      <c r="BQZ13" s="64"/>
      <c r="BRA13" s="64"/>
      <c r="BRB13" s="64"/>
      <c r="BRC13" s="64"/>
      <c r="BRD13" s="64"/>
      <c r="BRE13" s="64"/>
      <c r="BRF13" s="64"/>
      <c r="BRG13" s="64"/>
      <c r="BRH13" s="64"/>
      <c r="BRI13" s="64"/>
      <c r="BRJ13" s="64"/>
      <c r="BRK13" s="64"/>
      <c r="BRL13" s="64"/>
      <c r="BRM13" s="64"/>
      <c r="BRN13" s="64"/>
      <c r="BRO13" s="64"/>
      <c r="BRP13" s="64"/>
      <c r="BRQ13" s="64"/>
      <c r="BRR13" s="64"/>
      <c r="BRS13" s="64"/>
      <c r="BRT13" s="64"/>
      <c r="BRU13" s="64"/>
      <c r="BRV13" s="64"/>
      <c r="BRW13" s="64"/>
      <c r="BRX13" s="64"/>
      <c r="BRY13" s="64"/>
      <c r="BRZ13" s="64"/>
      <c r="BSA13" s="64"/>
      <c r="BSB13" s="64"/>
      <c r="BSC13" s="64"/>
      <c r="BSD13" s="64"/>
      <c r="BSE13" s="64"/>
      <c r="BSF13" s="64"/>
      <c r="BSG13" s="64"/>
      <c r="BSH13" s="64"/>
      <c r="BSI13" s="64"/>
      <c r="BSJ13" s="64"/>
      <c r="BSK13" s="64"/>
      <c r="BSL13" s="64"/>
      <c r="BSM13" s="64"/>
      <c r="BSN13" s="64"/>
      <c r="BSO13" s="64"/>
      <c r="BSP13" s="64"/>
      <c r="BSQ13" s="64"/>
      <c r="BSR13" s="64"/>
      <c r="BSS13" s="64"/>
      <c r="BST13" s="64"/>
      <c r="BSU13" s="64"/>
      <c r="BSV13" s="64"/>
      <c r="BSW13" s="64"/>
      <c r="BSX13" s="64"/>
      <c r="BSY13" s="64"/>
      <c r="BSZ13" s="64"/>
      <c r="BTA13" s="64"/>
      <c r="BTB13" s="64"/>
      <c r="BTC13" s="64"/>
      <c r="BTD13" s="64"/>
      <c r="BTE13" s="64"/>
      <c r="BTF13" s="64"/>
      <c r="BTG13" s="64"/>
      <c r="BTH13" s="64"/>
      <c r="BTI13" s="64"/>
      <c r="BTJ13" s="64"/>
      <c r="BTK13" s="64"/>
      <c r="BTL13" s="64"/>
      <c r="BTM13" s="64"/>
      <c r="BTN13" s="64"/>
      <c r="BTO13" s="64"/>
      <c r="BTP13" s="64"/>
      <c r="BTQ13" s="64"/>
      <c r="BTR13" s="64"/>
      <c r="BTS13" s="64"/>
      <c r="BTT13" s="64"/>
      <c r="BTU13" s="64"/>
      <c r="BTV13" s="64"/>
      <c r="BTW13" s="64"/>
      <c r="BTX13" s="64"/>
      <c r="BTY13" s="64"/>
      <c r="BTZ13" s="64"/>
      <c r="BUA13" s="64"/>
      <c r="BUB13" s="64"/>
      <c r="BUC13" s="64"/>
      <c r="BUD13" s="64"/>
      <c r="BUE13" s="64"/>
      <c r="BUF13" s="64"/>
      <c r="BUG13" s="64"/>
      <c r="BUH13" s="64"/>
      <c r="BUI13" s="64"/>
      <c r="BUJ13" s="64"/>
      <c r="BUK13" s="64"/>
      <c r="BUL13" s="64"/>
      <c r="BUM13" s="64"/>
      <c r="BUN13" s="64"/>
      <c r="BUO13" s="64"/>
      <c r="BUP13" s="64"/>
      <c r="BUQ13" s="64"/>
      <c r="BUR13" s="64"/>
      <c r="BUS13" s="64"/>
      <c r="BUT13" s="64"/>
      <c r="BUU13" s="64"/>
      <c r="BUV13" s="64"/>
      <c r="BUW13" s="64"/>
      <c r="BUX13" s="64"/>
      <c r="BUY13" s="64"/>
      <c r="BUZ13" s="64"/>
      <c r="BVA13" s="64"/>
      <c r="BVB13" s="64"/>
      <c r="BVC13" s="64"/>
      <c r="BVD13" s="64"/>
      <c r="BVE13" s="64"/>
      <c r="BVF13" s="64"/>
      <c r="BVG13" s="64"/>
      <c r="BVH13" s="64"/>
      <c r="BVI13" s="64"/>
      <c r="BVJ13" s="64"/>
      <c r="BVK13" s="64"/>
      <c r="BVL13" s="64"/>
      <c r="BVM13" s="64"/>
      <c r="BVN13" s="64"/>
      <c r="BVO13" s="64"/>
      <c r="BVP13" s="64"/>
      <c r="BVQ13" s="64"/>
      <c r="BVR13" s="64"/>
      <c r="BVS13" s="64"/>
      <c r="BVT13" s="64"/>
      <c r="BVU13" s="64"/>
      <c r="BVV13" s="64"/>
      <c r="BVW13" s="64"/>
      <c r="BVX13" s="64"/>
      <c r="BVY13" s="64"/>
      <c r="BVZ13" s="64"/>
      <c r="BWA13" s="64"/>
      <c r="BWB13" s="64"/>
      <c r="BWC13" s="64"/>
      <c r="BWD13" s="64"/>
      <c r="BWE13" s="64"/>
      <c r="BWF13" s="64"/>
      <c r="BWG13" s="64"/>
      <c r="BWH13" s="64"/>
      <c r="BWI13" s="64"/>
      <c r="BWJ13" s="64"/>
      <c r="BWK13" s="64"/>
      <c r="BWL13" s="64"/>
      <c r="BWM13" s="64"/>
      <c r="BWN13" s="64"/>
      <c r="BWO13" s="64"/>
      <c r="BWP13" s="64"/>
      <c r="BWQ13" s="64"/>
      <c r="BWR13" s="64"/>
      <c r="BWS13" s="64"/>
      <c r="BWT13" s="64"/>
      <c r="BWU13" s="64"/>
      <c r="BWV13" s="64"/>
      <c r="BWW13" s="64"/>
      <c r="BWX13" s="64"/>
      <c r="BWY13" s="64"/>
      <c r="BWZ13" s="64"/>
      <c r="BXA13" s="64"/>
      <c r="BXB13" s="64"/>
      <c r="BXC13" s="64"/>
      <c r="BXD13" s="64"/>
      <c r="BXE13" s="64"/>
      <c r="BXF13" s="64"/>
      <c r="BXG13" s="64"/>
      <c r="BXH13" s="64"/>
      <c r="BXI13" s="64"/>
      <c r="BXJ13" s="64"/>
      <c r="BXK13" s="64"/>
      <c r="BXL13" s="64"/>
      <c r="BXM13" s="64"/>
      <c r="BXN13" s="64"/>
      <c r="BXO13" s="64"/>
      <c r="BXP13" s="64"/>
      <c r="BXQ13" s="64"/>
      <c r="BXR13" s="64"/>
      <c r="BXS13" s="64"/>
      <c r="BXT13" s="64"/>
      <c r="BXU13" s="64"/>
      <c r="BXV13" s="64"/>
      <c r="BXW13" s="64"/>
      <c r="BXX13" s="64"/>
      <c r="BXY13" s="64"/>
      <c r="BXZ13" s="64"/>
      <c r="BYA13" s="64"/>
      <c r="BYB13" s="64"/>
      <c r="BYC13" s="64"/>
      <c r="BYD13" s="64"/>
      <c r="BYE13" s="64"/>
      <c r="BYF13" s="64"/>
      <c r="BYG13" s="64"/>
      <c r="BYH13" s="64"/>
      <c r="BYI13" s="64"/>
      <c r="BYJ13" s="64"/>
      <c r="BYK13" s="64"/>
      <c r="BYL13" s="64"/>
      <c r="BYM13" s="64"/>
      <c r="BYN13" s="64"/>
      <c r="BYO13" s="64"/>
      <c r="BYP13" s="64"/>
      <c r="BYQ13" s="64"/>
      <c r="BYR13" s="64"/>
      <c r="BYS13" s="64"/>
      <c r="BYT13" s="64"/>
      <c r="BYU13" s="64"/>
      <c r="BYV13" s="64"/>
      <c r="BYW13" s="64"/>
      <c r="BYX13" s="64"/>
      <c r="BYY13" s="64"/>
      <c r="BYZ13" s="64"/>
      <c r="BZA13" s="64"/>
      <c r="BZB13" s="64"/>
      <c r="BZC13" s="64"/>
      <c r="BZD13" s="64"/>
      <c r="BZE13" s="64"/>
      <c r="BZF13" s="64"/>
      <c r="BZG13" s="64"/>
      <c r="BZH13" s="64"/>
      <c r="BZI13" s="64"/>
      <c r="BZJ13" s="64"/>
      <c r="BZK13" s="64"/>
      <c r="BZL13" s="64"/>
      <c r="BZM13" s="64"/>
      <c r="BZN13" s="64"/>
      <c r="BZO13" s="64"/>
      <c r="BZP13" s="64"/>
      <c r="BZQ13" s="64"/>
      <c r="BZR13" s="64"/>
      <c r="BZS13" s="64"/>
      <c r="BZT13" s="64"/>
      <c r="BZU13" s="64"/>
      <c r="BZV13" s="64"/>
      <c r="BZW13" s="64"/>
      <c r="BZX13" s="64"/>
      <c r="BZY13" s="64"/>
      <c r="BZZ13" s="64"/>
      <c r="CAA13" s="64"/>
      <c r="CAB13" s="64"/>
      <c r="CAC13" s="64"/>
      <c r="CAD13" s="64"/>
      <c r="CAE13" s="64"/>
      <c r="CAF13" s="64"/>
      <c r="CAG13" s="64"/>
      <c r="CAH13" s="64"/>
      <c r="CAI13" s="64"/>
      <c r="CAJ13" s="64"/>
      <c r="CAK13" s="64"/>
      <c r="CAL13" s="64"/>
      <c r="CAM13" s="64"/>
      <c r="CAN13" s="64"/>
      <c r="CAO13" s="64"/>
      <c r="CAP13" s="64"/>
      <c r="CAQ13" s="64"/>
      <c r="CAR13" s="64"/>
      <c r="CAS13" s="64"/>
      <c r="CAT13" s="64"/>
      <c r="CAU13" s="64"/>
      <c r="CAV13" s="64"/>
      <c r="CAW13" s="64"/>
      <c r="CAX13" s="64"/>
      <c r="CAY13" s="64"/>
      <c r="CAZ13" s="64"/>
      <c r="CBA13" s="64"/>
      <c r="CBB13" s="64"/>
      <c r="CBC13" s="64"/>
      <c r="CBD13" s="64"/>
      <c r="CBE13" s="64"/>
      <c r="CBF13" s="64"/>
      <c r="CBG13" s="64"/>
      <c r="CBH13" s="64"/>
      <c r="CBI13" s="64"/>
      <c r="CBJ13" s="64"/>
      <c r="CBK13" s="64"/>
      <c r="CBL13" s="64"/>
      <c r="CBM13" s="64"/>
      <c r="CBN13" s="64"/>
      <c r="CBO13" s="64"/>
      <c r="CBP13" s="64"/>
      <c r="CBQ13" s="64"/>
      <c r="CBR13" s="64"/>
      <c r="CBS13" s="64"/>
      <c r="CBT13" s="64"/>
      <c r="CBU13" s="64"/>
      <c r="CBV13" s="64"/>
      <c r="CBW13" s="64"/>
      <c r="CBX13" s="64"/>
      <c r="CBY13" s="64"/>
      <c r="CBZ13" s="64"/>
      <c r="CCA13" s="64"/>
      <c r="CCB13" s="64"/>
      <c r="CCC13" s="64"/>
      <c r="CCD13" s="64"/>
      <c r="CCE13" s="64"/>
      <c r="CCF13" s="64"/>
      <c r="CCG13" s="64"/>
      <c r="CCH13" s="64"/>
      <c r="CCI13" s="64"/>
      <c r="CCJ13" s="64"/>
      <c r="CCK13" s="64"/>
      <c r="CCL13" s="64"/>
      <c r="CCM13" s="64"/>
      <c r="CCN13" s="64"/>
      <c r="CCO13" s="64"/>
      <c r="CCP13" s="64"/>
      <c r="CCQ13" s="64"/>
      <c r="CCR13" s="64"/>
      <c r="CCS13" s="64"/>
      <c r="CCT13" s="64"/>
      <c r="CCU13" s="64"/>
      <c r="CCV13" s="64"/>
      <c r="CCW13" s="64"/>
      <c r="CCX13" s="64"/>
      <c r="CCY13" s="64"/>
      <c r="CCZ13" s="64"/>
      <c r="CDA13" s="64"/>
      <c r="CDB13" s="64"/>
      <c r="CDC13" s="64"/>
      <c r="CDD13" s="64"/>
      <c r="CDE13" s="64"/>
      <c r="CDF13" s="64"/>
      <c r="CDG13" s="64"/>
      <c r="CDH13" s="64"/>
      <c r="CDI13" s="64"/>
      <c r="CDJ13" s="64"/>
      <c r="CDK13" s="64"/>
      <c r="CDL13" s="64"/>
      <c r="CDM13" s="64"/>
      <c r="CDN13" s="64"/>
      <c r="CDO13" s="64"/>
      <c r="CDP13" s="64"/>
      <c r="CDQ13" s="64"/>
      <c r="CDR13" s="64"/>
      <c r="CDS13" s="64"/>
      <c r="CDT13" s="64"/>
      <c r="CDU13" s="64"/>
      <c r="CDV13" s="64"/>
      <c r="CDW13" s="64"/>
      <c r="CDX13" s="64"/>
      <c r="CDY13" s="64"/>
      <c r="CDZ13" s="64"/>
      <c r="CEA13" s="64"/>
      <c r="CEB13" s="64"/>
      <c r="CEC13" s="64"/>
      <c r="CED13" s="64"/>
      <c r="CEE13" s="64"/>
      <c r="CEF13" s="64"/>
      <c r="CEG13" s="64"/>
      <c r="CEH13" s="64"/>
      <c r="CEI13" s="64"/>
      <c r="CEJ13" s="64"/>
      <c r="CEK13" s="64"/>
      <c r="CEL13" s="64"/>
      <c r="CEM13" s="64"/>
      <c r="CEN13" s="64"/>
      <c r="CEO13" s="64"/>
      <c r="CEP13" s="64"/>
      <c r="CEQ13" s="64"/>
      <c r="CER13" s="64"/>
      <c r="CES13" s="64"/>
      <c r="CET13" s="64"/>
      <c r="CEU13" s="64"/>
      <c r="CEV13" s="64"/>
      <c r="CEW13" s="64"/>
      <c r="CEX13" s="64"/>
      <c r="CEY13" s="64"/>
      <c r="CEZ13" s="64"/>
      <c r="CFA13" s="64"/>
      <c r="CFB13" s="64"/>
      <c r="CFC13" s="64"/>
      <c r="CFD13" s="64"/>
      <c r="CFE13" s="64"/>
      <c r="CFF13" s="64"/>
      <c r="CFG13" s="64"/>
      <c r="CFH13" s="64"/>
      <c r="CFI13" s="64"/>
      <c r="CFJ13" s="64"/>
      <c r="CFK13" s="64"/>
      <c r="CFL13" s="64"/>
      <c r="CFM13" s="64"/>
      <c r="CFN13" s="64"/>
      <c r="CFO13" s="64"/>
      <c r="CFP13" s="64"/>
      <c r="CFQ13" s="64"/>
      <c r="CFR13" s="64"/>
      <c r="CFS13" s="64"/>
      <c r="CFT13" s="64"/>
      <c r="CFU13" s="64"/>
      <c r="CFV13" s="64"/>
      <c r="CFW13" s="64"/>
      <c r="CFX13" s="64"/>
      <c r="CFY13" s="64"/>
      <c r="CFZ13" s="64"/>
      <c r="CGA13" s="64"/>
      <c r="CGB13" s="64"/>
      <c r="CGC13" s="64"/>
      <c r="CGD13" s="64"/>
      <c r="CGE13" s="64"/>
      <c r="CGF13" s="64"/>
      <c r="CGG13" s="64"/>
      <c r="CGH13" s="64"/>
      <c r="CGI13" s="64"/>
      <c r="CGJ13" s="64"/>
      <c r="CGK13" s="64"/>
      <c r="CGL13" s="64"/>
      <c r="CGM13" s="64"/>
      <c r="CGN13" s="64"/>
      <c r="CGO13" s="64"/>
      <c r="CGP13" s="64"/>
      <c r="CGQ13" s="64"/>
      <c r="CGR13" s="64"/>
      <c r="CGS13" s="64"/>
      <c r="CGT13" s="64"/>
      <c r="CGU13" s="64"/>
      <c r="CGV13" s="64"/>
      <c r="CGW13" s="64"/>
      <c r="CGX13" s="64"/>
      <c r="CGY13" s="64"/>
      <c r="CGZ13" s="64"/>
      <c r="CHA13" s="64"/>
      <c r="CHB13" s="64"/>
      <c r="CHC13" s="64"/>
      <c r="CHD13" s="64"/>
      <c r="CHE13" s="64"/>
      <c r="CHF13" s="64"/>
      <c r="CHG13" s="64"/>
      <c r="CHH13" s="64"/>
      <c r="CHI13" s="64"/>
      <c r="CHJ13" s="64"/>
      <c r="CHK13" s="64"/>
      <c r="CHL13" s="64"/>
      <c r="CHM13" s="64"/>
      <c r="CHN13" s="64"/>
      <c r="CHO13" s="64"/>
      <c r="CHP13" s="64"/>
      <c r="CHQ13" s="64"/>
      <c r="CHR13" s="64"/>
      <c r="CHS13" s="64"/>
      <c r="CHT13" s="64"/>
      <c r="CHU13" s="64"/>
      <c r="CHV13" s="64"/>
      <c r="CHW13" s="64"/>
      <c r="CHX13" s="64"/>
      <c r="CHY13" s="64"/>
      <c r="CHZ13" s="64"/>
      <c r="CIA13" s="64"/>
      <c r="CIB13" s="64"/>
      <c r="CIC13" s="64"/>
      <c r="CID13" s="64"/>
      <c r="CIE13" s="64"/>
      <c r="CIF13" s="64"/>
      <c r="CIG13" s="64"/>
      <c r="CIH13" s="64"/>
      <c r="CII13" s="64"/>
      <c r="CIJ13" s="64"/>
      <c r="CIK13" s="64"/>
      <c r="CIL13" s="64"/>
      <c r="CIM13" s="64"/>
      <c r="CIN13" s="64"/>
      <c r="CIO13" s="64"/>
      <c r="CIP13" s="64"/>
      <c r="CIQ13" s="64"/>
      <c r="CIR13" s="64"/>
      <c r="CIS13" s="64"/>
      <c r="CIT13" s="64"/>
      <c r="CIU13" s="64"/>
      <c r="CIV13" s="64"/>
      <c r="CIW13" s="64"/>
      <c r="CIX13" s="64"/>
      <c r="CIY13" s="64"/>
      <c r="CIZ13" s="64"/>
      <c r="CJA13" s="64"/>
      <c r="CJB13" s="64"/>
      <c r="CJC13" s="64"/>
      <c r="CJD13" s="64"/>
      <c r="CJE13" s="64"/>
      <c r="CJF13" s="64"/>
      <c r="CJG13" s="64"/>
      <c r="CJH13" s="64"/>
      <c r="CJI13" s="64"/>
      <c r="CJJ13" s="64"/>
      <c r="CJK13" s="64"/>
      <c r="CJL13" s="64"/>
      <c r="CJM13" s="64"/>
      <c r="CJN13" s="64"/>
      <c r="CJO13" s="64"/>
      <c r="CJP13" s="64"/>
      <c r="CJQ13" s="64"/>
      <c r="CJR13" s="64"/>
      <c r="CJS13" s="64"/>
      <c r="CJT13" s="64"/>
      <c r="CJU13" s="64"/>
      <c r="CJV13" s="64"/>
      <c r="CJW13" s="64"/>
      <c r="CJX13" s="64"/>
      <c r="CJY13" s="64"/>
      <c r="CJZ13" s="64"/>
      <c r="CKA13" s="64"/>
      <c r="CKB13" s="64"/>
      <c r="CKC13" s="64"/>
      <c r="CKD13" s="64"/>
      <c r="CKE13" s="64"/>
      <c r="CKF13" s="64"/>
      <c r="CKG13" s="64"/>
      <c r="CKH13" s="64"/>
      <c r="CKI13" s="64"/>
      <c r="CKJ13" s="64"/>
      <c r="CKK13" s="64"/>
      <c r="CKL13" s="64"/>
      <c r="CKM13" s="64"/>
      <c r="CKN13" s="64"/>
      <c r="CKO13" s="64"/>
      <c r="CKP13" s="64"/>
      <c r="CKQ13" s="64"/>
      <c r="CKR13" s="64"/>
      <c r="CKS13" s="64"/>
      <c r="CKT13" s="64"/>
      <c r="CKU13" s="64"/>
      <c r="CKV13" s="64"/>
      <c r="CKW13" s="64"/>
      <c r="CKX13" s="64"/>
      <c r="CKY13" s="64"/>
      <c r="CKZ13" s="64"/>
      <c r="CLA13" s="64"/>
      <c r="CLB13" s="64"/>
      <c r="CLC13" s="64"/>
      <c r="CLD13" s="64"/>
      <c r="CLE13" s="64"/>
      <c r="CLF13" s="64"/>
      <c r="CLG13" s="64"/>
      <c r="CLH13" s="64"/>
      <c r="CLI13" s="64"/>
      <c r="CLJ13" s="64"/>
      <c r="CLK13" s="64"/>
      <c r="CLL13" s="64"/>
      <c r="CLM13" s="64"/>
      <c r="CLN13" s="64"/>
      <c r="CLO13" s="64"/>
      <c r="CLP13" s="64"/>
      <c r="CLQ13" s="64"/>
      <c r="CLR13" s="64"/>
      <c r="CLS13" s="64"/>
      <c r="CLT13" s="64"/>
      <c r="CLU13" s="64"/>
      <c r="CLV13" s="64"/>
      <c r="CLW13" s="64"/>
      <c r="CLX13" s="64"/>
      <c r="CLY13" s="64"/>
      <c r="CLZ13" s="64"/>
      <c r="CMA13" s="64"/>
      <c r="CMB13" s="64"/>
      <c r="CMC13" s="64"/>
      <c r="CMD13" s="64"/>
      <c r="CME13" s="64"/>
      <c r="CMF13" s="64"/>
      <c r="CMG13" s="64"/>
      <c r="CMH13" s="64"/>
      <c r="CMI13" s="64"/>
      <c r="CMJ13" s="64"/>
      <c r="CMK13" s="64"/>
      <c r="CML13" s="64"/>
      <c r="CMM13" s="64"/>
      <c r="CMN13" s="64"/>
      <c r="CMO13" s="64"/>
      <c r="CMP13" s="64"/>
      <c r="CMQ13" s="64"/>
      <c r="CMR13" s="64"/>
      <c r="CMS13" s="64"/>
      <c r="CMT13" s="64"/>
      <c r="CMU13" s="64"/>
      <c r="CMV13" s="64"/>
      <c r="CMW13" s="64"/>
      <c r="CMX13" s="64"/>
      <c r="CMY13" s="64"/>
      <c r="CMZ13" s="64"/>
      <c r="CNA13" s="64"/>
      <c r="CNB13" s="64"/>
      <c r="CNC13" s="64"/>
      <c r="CND13" s="64"/>
      <c r="CNE13" s="64"/>
      <c r="CNF13" s="64"/>
      <c r="CNG13" s="64"/>
      <c r="CNH13" s="64"/>
      <c r="CNI13" s="64"/>
      <c r="CNJ13" s="64"/>
      <c r="CNK13" s="64"/>
      <c r="CNL13" s="64"/>
      <c r="CNM13" s="64"/>
      <c r="CNN13" s="64"/>
      <c r="CNO13" s="64"/>
      <c r="CNP13" s="64"/>
      <c r="CNQ13" s="64"/>
      <c r="CNR13" s="64"/>
      <c r="CNS13" s="64"/>
      <c r="CNT13" s="64"/>
      <c r="CNU13" s="64"/>
      <c r="CNV13" s="64"/>
      <c r="CNW13" s="64"/>
      <c r="CNX13" s="64"/>
      <c r="CNY13" s="64"/>
      <c r="CNZ13" s="64"/>
      <c r="COA13" s="64"/>
      <c r="COB13" s="64"/>
      <c r="COC13" s="64"/>
      <c r="COD13" s="64"/>
      <c r="COE13" s="64"/>
      <c r="COF13" s="64"/>
      <c r="COG13" s="64"/>
      <c r="COH13" s="64"/>
      <c r="COI13" s="64"/>
      <c r="COJ13" s="64"/>
      <c r="COK13" s="64"/>
      <c r="COL13" s="64"/>
      <c r="COM13" s="64"/>
      <c r="CON13" s="64"/>
      <c r="COO13" s="64"/>
      <c r="COP13" s="64"/>
      <c r="COQ13" s="64"/>
      <c r="COR13" s="64"/>
      <c r="COS13" s="64"/>
      <c r="COT13" s="64"/>
      <c r="COU13" s="64"/>
      <c r="COV13" s="64"/>
      <c r="COW13" s="64"/>
      <c r="COX13" s="64"/>
      <c r="COY13" s="64"/>
      <c r="COZ13" s="64"/>
      <c r="CPA13" s="64"/>
      <c r="CPB13" s="64"/>
      <c r="CPC13" s="64"/>
      <c r="CPD13" s="64"/>
      <c r="CPE13" s="64"/>
      <c r="CPF13" s="64"/>
      <c r="CPG13" s="64"/>
      <c r="CPH13" s="64"/>
      <c r="CPI13" s="64"/>
      <c r="CPJ13" s="64"/>
      <c r="CPK13" s="64"/>
      <c r="CPL13" s="64"/>
      <c r="CPM13" s="64"/>
      <c r="CPN13" s="64"/>
      <c r="CPO13" s="64"/>
      <c r="CPP13" s="64"/>
      <c r="CPQ13" s="64"/>
      <c r="CPR13" s="64"/>
      <c r="CPS13" s="64"/>
      <c r="CPT13" s="64"/>
      <c r="CPU13" s="64"/>
      <c r="CPV13" s="64"/>
      <c r="CPW13" s="64"/>
      <c r="CPX13" s="64"/>
      <c r="CPY13" s="64"/>
      <c r="CPZ13" s="64"/>
      <c r="CQA13" s="64"/>
      <c r="CQB13" s="64"/>
      <c r="CQC13" s="64"/>
      <c r="CQD13" s="64"/>
      <c r="CQE13" s="64"/>
      <c r="CQF13" s="64"/>
      <c r="CQG13" s="64"/>
      <c r="CQH13" s="64"/>
      <c r="CQI13" s="64"/>
      <c r="CQJ13" s="64"/>
      <c r="CQK13" s="64"/>
      <c r="CQL13" s="64"/>
      <c r="CQM13" s="64"/>
      <c r="CQN13" s="64"/>
      <c r="CQO13" s="64"/>
      <c r="CQP13" s="64"/>
      <c r="CQQ13" s="64"/>
      <c r="CQR13" s="64"/>
      <c r="CQS13" s="64"/>
      <c r="CQT13" s="64"/>
      <c r="CQU13" s="64"/>
      <c r="CQV13" s="64"/>
      <c r="CQW13" s="64"/>
      <c r="CQX13" s="64"/>
      <c r="CQY13" s="64"/>
      <c r="CQZ13" s="64"/>
      <c r="CRA13" s="64"/>
      <c r="CRB13" s="64"/>
      <c r="CRC13" s="64"/>
      <c r="CRD13" s="64"/>
      <c r="CRE13" s="64"/>
      <c r="CRF13" s="64"/>
      <c r="CRG13" s="64"/>
      <c r="CRH13" s="64"/>
      <c r="CRI13" s="64"/>
      <c r="CRJ13" s="64"/>
      <c r="CRK13" s="64"/>
      <c r="CRL13" s="64"/>
      <c r="CRM13" s="64"/>
      <c r="CRN13" s="64"/>
      <c r="CRO13" s="64"/>
      <c r="CRP13" s="64"/>
      <c r="CRQ13" s="64"/>
      <c r="CRR13" s="64"/>
      <c r="CRS13" s="64"/>
      <c r="CRT13" s="64"/>
      <c r="CRU13" s="64"/>
      <c r="CRV13" s="64"/>
      <c r="CRW13" s="64"/>
      <c r="CRX13" s="64"/>
      <c r="CRY13" s="64"/>
      <c r="CRZ13" s="64"/>
      <c r="CSA13" s="64"/>
      <c r="CSB13" s="64"/>
      <c r="CSC13" s="64"/>
      <c r="CSD13" s="64"/>
      <c r="CSE13" s="64"/>
      <c r="CSF13" s="64"/>
      <c r="CSG13" s="64"/>
      <c r="CSH13" s="64"/>
      <c r="CSI13" s="64"/>
      <c r="CSJ13" s="64"/>
      <c r="CSK13" s="64"/>
      <c r="CSL13" s="64"/>
      <c r="CSM13" s="64"/>
      <c r="CSN13" s="64"/>
      <c r="CSO13" s="64"/>
      <c r="CSP13" s="64"/>
      <c r="CSQ13" s="64"/>
      <c r="CSR13" s="64"/>
      <c r="CSS13" s="64"/>
      <c r="CST13" s="64"/>
      <c r="CSU13" s="64"/>
      <c r="CSV13" s="64"/>
      <c r="CSW13" s="64"/>
      <c r="CSX13" s="64"/>
      <c r="CSY13" s="64"/>
      <c r="CSZ13" s="64"/>
      <c r="CTA13" s="64"/>
      <c r="CTB13" s="64"/>
      <c r="CTC13" s="64"/>
      <c r="CTD13" s="64"/>
      <c r="CTE13" s="64"/>
      <c r="CTF13" s="64"/>
      <c r="CTG13" s="64"/>
      <c r="CTH13" s="64"/>
      <c r="CTI13" s="64"/>
      <c r="CTJ13" s="64"/>
      <c r="CTK13" s="64"/>
      <c r="CTL13" s="64"/>
      <c r="CTM13" s="64"/>
      <c r="CTN13" s="64"/>
      <c r="CTO13" s="64"/>
      <c r="CTP13" s="64"/>
      <c r="CTQ13" s="64"/>
      <c r="CTR13" s="64"/>
      <c r="CTS13" s="64"/>
      <c r="CTT13" s="64"/>
      <c r="CTU13" s="64"/>
      <c r="CTV13" s="64"/>
      <c r="CTW13" s="64"/>
      <c r="CTX13" s="64"/>
      <c r="CTY13" s="64"/>
      <c r="CTZ13" s="64"/>
      <c r="CUA13" s="64"/>
      <c r="CUB13" s="64"/>
      <c r="CUC13" s="64"/>
      <c r="CUD13" s="64"/>
      <c r="CUE13" s="64"/>
      <c r="CUF13" s="64"/>
      <c r="CUG13" s="64"/>
      <c r="CUH13" s="64"/>
      <c r="CUI13" s="64"/>
      <c r="CUJ13" s="64"/>
      <c r="CUK13" s="64"/>
      <c r="CUL13" s="64"/>
      <c r="CUM13" s="64"/>
      <c r="CUN13" s="64"/>
      <c r="CUO13" s="64"/>
      <c r="CUP13" s="64"/>
      <c r="CUQ13" s="64"/>
      <c r="CUR13" s="64"/>
      <c r="CUS13" s="64"/>
      <c r="CUT13" s="64"/>
      <c r="CUU13" s="64"/>
      <c r="CUV13" s="64"/>
      <c r="CUW13" s="64"/>
      <c r="CUX13" s="64"/>
      <c r="CUY13" s="64"/>
      <c r="CUZ13" s="64"/>
      <c r="CVA13" s="64"/>
      <c r="CVB13" s="64"/>
      <c r="CVC13" s="64"/>
      <c r="CVD13" s="64"/>
      <c r="CVE13" s="64"/>
      <c r="CVF13" s="64"/>
      <c r="CVG13" s="64"/>
      <c r="CVH13" s="64"/>
      <c r="CVI13" s="64"/>
      <c r="CVJ13" s="64"/>
      <c r="CVK13" s="64"/>
      <c r="CVL13" s="64"/>
      <c r="CVM13" s="64"/>
      <c r="CVN13" s="64"/>
      <c r="CVO13" s="64"/>
      <c r="CVP13" s="64"/>
      <c r="CVQ13" s="64"/>
      <c r="CVR13" s="64"/>
      <c r="CVS13" s="64"/>
      <c r="CVT13" s="64"/>
      <c r="CVU13" s="64"/>
      <c r="CVV13" s="64"/>
      <c r="CVW13" s="64"/>
      <c r="CVX13" s="64"/>
      <c r="CVY13" s="64"/>
      <c r="CVZ13" s="64"/>
      <c r="CWA13" s="64"/>
      <c r="CWB13" s="64"/>
      <c r="CWC13" s="64"/>
      <c r="CWD13" s="64"/>
      <c r="CWE13" s="64"/>
      <c r="CWF13" s="64"/>
      <c r="CWG13" s="64"/>
      <c r="CWH13" s="64"/>
      <c r="CWI13" s="64"/>
      <c r="CWJ13" s="64"/>
      <c r="CWK13" s="64"/>
      <c r="CWL13" s="64"/>
      <c r="CWM13" s="64"/>
      <c r="CWN13" s="64"/>
      <c r="CWO13" s="64"/>
      <c r="CWP13" s="64"/>
      <c r="CWQ13" s="64"/>
      <c r="CWR13" s="64"/>
      <c r="CWS13" s="64"/>
      <c r="CWT13" s="64"/>
      <c r="CWU13" s="64"/>
      <c r="CWV13" s="64"/>
      <c r="CWW13" s="64"/>
      <c r="CWX13" s="64"/>
      <c r="CWY13" s="64"/>
      <c r="CWZ13" s="64"/>
      <c r="CXA13" s="64"/>
      <c r="CXB13" s="64"/>
      <c r="CXC13" s="64"/>
      <c r="CXD13" s="64"/>
      <c r="CXE13" s="64"/>
      <c r="CXF13" s="64"/>
      <c r="CXG13" s="64"/>
      <c r="CXH13" s="64"/>
      <c r="CXI13" s="64"/>
      <c r="CXJ13" s="64"/>
      <c r="CXK13" s="64"/>
      <c r="CXL13" s="64"/>
      <c r="CXM13" s="64"/>
      <c r="CXN13" s="64"/>
      <c r="CXO13" s="64"/>
      <c r="CXP13" s="64"/>
      <c r="CXQ13" s="64"/>
      <c r="CXR13" s="64"/>
      <c r="CXS13" s="64"/>
      <c r="CXT13" s="64"/>
      <c r="CXU13" s="64"/>
      <c r="CXV13" s="64"/>
      <c r="CXW13" s="64"/>
      <c r="CXX13" s="64"/>
      <c r="CXY13" s="64"/>
      <c r="CXZ13" s="64"/>
      <c r="CYA13" s="64"/>
      <c r="CYB13" s="64"/>
      <c r="CYC13" s="64"/>
      <c r="CYD13" s="64"/>
      <c r="CYE13" s="64"/>
      <c r="CYF13" s="64"/>
      <c r="CYG13" s="64"/>
      <c r="CYH13" s="64"/>
      <c r="CYI13" s="64"/>
      <c r="CYJ13" s="64"/>
      <c r="CYK13" s="64"/>
      <c r="CYL13" s="64"/>
      <c r="CYM13" s="64"/>
      <c r="CYN13" s="64"/>
      <c r="CYO13" s="64"/>
      <c r="CYP13" s="64"/>
      <c r="CYQ13" s="64"/>
      <c r="CYR13" s="64"/>
      <c r="CYS13" s="64"/>
      <c r="CYT13" s="64"/>
      <c r="CYU13" s="64"/>
      <c r="CYV13" s="64"/>
      <c r="CYW13" s="64"/>
      <c r="CYX13" s="64"/>
      <c r="CYY13" s="64"/>
      <c r="CYZ13" s="64"/>
      <c r="CZA13" s="64"/>
      <c r="CZB13" s="64"/>
      <c r="CZC13" s="64"/>
      <c r="CZD13" s="64"/>
      <c r="CZE13" s="64"/>
      <c r="CZF13" s="64"/>
      <c r="CZG13" s="64"/>
      <c r="CZH13" s="64"/>
      <c r="CZI13" s="64"/>
      <c r="CZJ13" s="64"/>
      <c r="CZK13" s="64"/>
      <c r="CZL13" s="64"/>
      <c r="CZM13" s="64"/>
      <c r="CZN13" s="64"/>
      <c r="CZO13" s="64"/>
      <c r="CZP13" s="64"/>
      <c r="CZQ13" s="64"/>
      <c r="CZR13" s="64"/>
      <c r="CZS13" s="64"/>
      <c r="CZT13" s="64"/>
      <c r="CZU13" s="64"/>
      <c r="CZV13" s="64"/>
      <c r="CZW13" s="64"/>
      <c r="CZX13" s="64"/>
      <c r="CZY13" s="64"/>
      <c r="CZZ13" s="64"/>
      <c r="DAA13" s="64"/>
      <c r="DAB13" s="64"/>
      <c r="DAC13" s="64"/>
      <c r="DAD13" s="64"/>
      <c r="DAE13" s="64"/>
      <c r="DAF13" s="64"/>
      <c r="DAG13" s="64"/>
      <c r="DAH13" s="64"/>
      <c r="DAI13" s="64"/>
      <c r="DAJ13" s="64"/>
      <c r="DAK13" s="64"/>
      <c r="DAL13" s="64"/>
      <c r="DAM13" s="64"/>
      <c r="DAN13" s="64"/>
      <c r="DAO13" s="64"/>
      <c r="DAP13" s="64"/>
      <c r="DAQ13" s="64"/>
      <c r="DAR13" s="64"/>
      <c r="DAS13" s="64"/>
      <c r="DAT13" s="64"/>
      <c r="DAU13" s="64"/>
      <c r="DAV13" s="64"/>
      <c r="DAW13" s="64"/>
      <c r="DAX13" s="64"/>
      <c r="DAY13" s="64"/>
      <c r="DAZ13" s="64"/>
      <c r="DBA13" s="64"/>
      <c r="DBB13" s="64"/>
      <c r="DBC13" s="64"/>
      <c r="DBD13" s="64"/>
      <c r="DBE13" s="64"/>
      <c r="DBF13" s="64"/>
      <c r="DBG13" s="64"/>
      <c r="DBH13" s="64"/>
      <c r="DBI13" s="64"/>
      <c r="DBJ13" s="64"/>
      <c r="DBK13" s="64"/>
      <c r="DBL13" s="64"/>
      <c r="DBM13" s="64"/>
      <c r="DBN13" s="64"/>
      <c r="DBO13" s="64"/>
      <c r="DBP13" s="64"/>
      <c r="DBQ13" s="64"/>
      <c r="DBR13" s="64"/>
      <c r="DBS13" s="64"/>
      <c r="DBT13" s="64"/>
      <c r="DBU13" s="64"/>
      <c r="DBV13" s="64"/>
      <c r="DBW13" s="64"/>
      <c r="DBX13" s="64"/>
      <c r="DBY13" s="64"/>
      <c r="DBZ13" s="64"/>
      <c r="DCA13" s="64"/>
      <c r="DCB13" s="64"/>
      <c r="DCC13" s="64"/>
      <c r="DCD13" s="64"/>
      <c r="DCE13" s="64"/>
      <c r="DCF13" s="64"/>
      <c r="DCG13" s="64"/>
      <c r="DCH13" s="64"/>
      <c r="DCI13" s="64"/>
      <c r="DCJ13" s="64"/>
      <c r="DCK13" s="64"/>
      <c r="DCL13" s="64"/>
      <c r="DCM13" s="64"/>
      <c r="DCN13" s="64"/>
      <c r="DCO13" s="64"/>
      <c r="DCP13" s="64"/>
      <c r="DCQ13" s="64"/>
      <c r="DCR13" s="64"/>
      <c r="DCS13" s="64"/>
      <c r="DCT13" s="64"/>
      <c r="DCU13" s="64"/>
    </row>
    <row r="14" spans="1:2803" s="120" customFormat="1" x14ac:dyDescent="0.2">
      <c r="A14" s="123" t="str">
        <f t="shared" si="5"/>
        <v/>
      </c>
      <c r="B14" s="124"/>
      <c r="C14" s="167">
        <v>50000</v>
      </c>
      <c r="D14" s="122" t="s">
        <v>178</v>
      </c>
      <c r="E14" s="130"/>
      <c r="F14" s="132"/>
      <c r="G14" s="130"/>
      <c r="H14" s="124"/>
      <c r="I14" s="124"/>
      <c r="J14" s="124"/>
      <c r="K14" s="124"/>
      <c r="L14" s="133" t="str">
        <f>IF(H14&lt;&gt;"",0.4*N14,"")</f>
        <v/>
      </c>
      <c r="M14" s="133" t="str">
        <f>IF(H14&lt;&gt;"",N14-L14,"")</f>
        <v/>
      </c>
      <c r="N14" s="136"/>
      <c r="O14" s="146"/>
      <c r="P14" s="128"/>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c r="EK14" s="64"/>
      <c r="EL14" s="64"/>
      <c r="EM14" s="64"/>
      <c r="EN14" s="64"/>
      <c r="EO14" s="64"/>
      <c r="EP14" s="64"/>
      <c r="EQ14" s="64"/>
      <c r="ER14" s="64"/>
      <c r="ES14" s="64"/>
      <c r="ET14" s="64"/>
      <c r="EU14" s="64"/>
      <c r="EV14" s="64"/>
      <c r="EW14" s="64"/>
      <c r="EX14" s="64"/>
      <c r="EY14" s="64"/>
      <c r="EZ14" s="64"/>
      <c r="FA14" s="64"/>
      <c r="FB14" s="64"/>
      <c r="FC14" s="64"/>
      <c r="FD14" s="64"/>
      <c r="FE14" s="64"/>
      <c r="FF14" s="64"/>
      <c r="FG14" s="64"/>
      <c r="FH14" s="64"/>
      <c r="FI14" s="64"/>
      <c r="FJ14" s="64"/>
      <c r="FK14" s="64"/>
      <c r="FL14" s="64"/>
      <c r="FM14" s="64"/>
      <c r="FN14" s="64"/>
      <c r="FO14" s="64"/>
      <c r="FP14" s="64"/>
      <c r="FQ14" s="64"/>
      <c r="FR14" s="64"/>
      <c r="FS14" s="64"/>
      <c r="FT14" s="64"/>
      <c r="FU14" s="64"/>
      <c r="FV14" s="64"/>
      <c r="FW14" s="64"/>
      <c r="FX14" s="64"/>
      <c r="FY14" s="64"/>
      <c r="FZ14" s="64"/>
      <c r="GA14" s="64"/>
      <c r="GB14" s="64"/>
      <c r="GC14" s="64"/>
      <c r="GD14" s="64"/>
      <c r="GE14" s="64"/>
      <c r="GF14" s="64"/>
      <c r="GG14" s="64"/>
      <c r="GH14" s="64"/>
      <c r="GI14" s="64"/>
      <c r="GJ14" s="64"/>
      <c r="GK14" s="64"/>
      <c r="GL14" s="64"/>
      <c r="GM14" s="64"/>
      <c r="GN14" s="64"/>
      <c r="GO14" s="64"/>
      <c r="GP14" s="64"/>
      <c r="GQ14" s="64"/>
      <c r="GR14" s="64"/>
      <c r="GS14" s="64"/>
      <c r="GT14" s="64"/>
      <c r="GU14" s="64"/>
      <c r="GV14" s="64"/>
      <c r="GW14" s="64"/>
      <c r="GX14" s="64"/>
      <c r="GY14" s="64"/>
      <c r="GZ14" s="64"/>
      <c r="HA14" s="64"/>
      <c r="HB14" s="64"/>
      <c r="HC14" s="64"/>
      <c r="HD14" s="64"/>
      <c r="HE14" s="64"/>
      <c r="HF14" s="64"/>
      <c r="HG14" s="64"/>
      <c r="HH14" s="64"/>
      <c r="HI14" s="64"/>
      <c r="HJ14" s="64"/>
      <c r="HK14" s="64"/>
      <c r="HL14" s="64"/>
      <c r="HM14" s="64"/>
      <c r="HN14" s="64"/>
      <c r="HO14" s="64"/>
      <c r="HP14" s="64"/>
      <c r="HQ14" s="64"/>
      <c r="HR14" s="64"/>
      <c r="HS14" s="64"/>
      <c r="HT14" s="64"/>
      <c r="HU14" s="64"/>
      <c r="HV14" s="64"/>
      <c r="HW14" s="64"/>
      <c r="HX14" s="64"/>
      <c r="HY14" s="64"/>
      <c r="HZ14" s="64"/>
      <c r="IA14" s="64"/>
      <c r="IB14" s="64"/>
      <c r="IC14" s="64"/>
      <c r="ID14" s="64"/>
      <c r="IE14" s="64"/>
      <c r="IF14" s="64"/>
      <c r="IG14" s="64"/>
      <c r="IH14" s="64"/>
      <c r="II14" s="64"/>
      <c r="IJ14" s="64"/>
      <c r="IK14" s="64"/>
      <c r="IL14" s="64"/>
      <c r="IM14" s="64"/>
      <c r="IN14" s="64"/>
      <c r="IO14" s="64"/>
      <c r="IP14" s="64"/>
      <c r="IQ14" s="64"/>
      <c r="IR14" s="64"/>
      <c r="IS14" s="64"/>
      <c r="IT14" s="64"/>
      <c r="IU14" s="64"/>
      <c r="IV14" s="64"/>
      <c r="IW14" s="64"/>
      <c r="IX14" s="64"/>
      <c r="IY14" s="64"/>
      <c r="IZ14" s="64"/>
      <c r="JA14" s="64"/>
      <c r="JB14" s="64"/>
      <c r="JC14" s="64"/>
      <c r="JD14" s="64"/>
      <c r="JE14" s="64"/>
      <c r="JF14" s="64"/>
      <c r="JG14" s="64"/>
      <c r="JH14" s="64"/>
      <c r="JI14" s="64"/>
      <c r="JJ14" s="64"/>
      <c r="JK14" s="64"/>
      <c r="JL14" s="64"/>
      <c r="JM14" s="64"/>
      <c r="JN14" s="64"/>
      <c r="JO14" s="64"/>
      <c r="JP14" s="64"/>
      <c r="JQ14" s="64"/>
      <c r="JR14" s="64"/>
      <c r="JS14" s="64"/>
      <c r="JT14" s="64"/>
      <c r="JU14" s="64"/>
      <c r="JV14" s="64"/>
      <c r="JW14" s="64"/>
      <c r="JX14" s="64"/>
      <c r="JY14" s="64"/>
      <c r="JZ14" s="64"/>
      <c r="KA14" s="64"/>
      <c r="KB14" s="64"/>
      <c r="KC14" s="64"/>
      <c r="KD14" s="64"/>
      <c r="KE14" s="64"/>
      <c r="KF14" s="64"/>
      <c r="KG14" s="64"/>
      <c r="KH14" s="64"/>
      <c r="KI14" s="64"/>
      <c r="KJ14" s="64"/>
      <c r="KK14" s="64"/>
      <c r="KL14" s="64"/>
      <c r="KM14" s="64"/>
      <c r="KN14" s="64"/>
      <c r="KO14" s="64"/>
      <c r="KP14" s="64"/>
      <c r="KQ14" s="64"/>
      <c r="KR14" s="64"/>
      <c r="KS14" s="64"/>
      <c r="KT14" s="64"/>
      <c r="KU14" s="64"/>
      <c r="KV14" s="64"/>
      <c r="KW14" s="64"/>
      <c r="KX14" s="64"/>
      <c r="KY14" s="64"/>
      <c r="KZ14" s="64"/>
      <c r="LA14" s="64"/>
      <c r="LB14" s="64"/>
      <c r="LC14" s="64"/>
      <c r="LD14" s="64"/>
      <c r="LE14" s="64"/>
      <c r="LF14" s="64"/>
      <c r="LG14" s="64"/>
      <c r="LH14" s="64"/>
      <c r="LI14" s="64"/>
      <c r="LJ14" s="64"/>
      <c r="LK14" s="64"/>
      <c r="LL14" s="64"/>
      <c r="LM14" s="64"/>
      <c r="LN14" s="64"/>
      <c r="LO14" s="64"/>
      <c r="LP14" s="64"/>
      <c r="LQ14" s="64"/>
      <c r="LR14" s="64"/>
      <c r="LS14" s="64"/>
      <c r="LT14" s="64"/>
      <c r="LU14" s="64"/>
      <c r="LV14" s="64"/>
      <c r="LW14" s="64"/>
      <c r="LX14" s="64"/>
      <c r="LY14" s="64"/>
      <c r="LZ14" s="64"/>
      <c r="MA14" s="64"/>
      <c r="MB14" s="64"/>
      <c r="MC14" s="64"/>
      <c r="MD14" s="64"/>
      <c r="ME14" s="64"/>
      <c r="MF14" s="64"/>
      <c r="MG14" s="64"/>
      <c r="MH14" s="64"/>
      <c r="MI14" s="64"/>
      <c r="MJ14" s="64"/>
      <c r="MK14" s="64"/>
      <c r="ML14" s="64"/>
      <c r="MM14" s="64"/>
      <c r="MN14" s="64"/>
      <c r="MO14" s="64"/>
      <c r="MP14" s="64"/>
      <c r="MQ14" s="64"/>
      <c r="MR14" s="64"/>
      <c r="MS14" s="64"/>
      <c r="MT14" s="64"/>
      <c r="MU14" s="64"/>
      <c r="MV14" s="64"/>
      <c r="MW14" s="64"/>
      <c r="MX14" s="64"/>
      <c r="MY14" s="64"/>
      <c r="MZ14" s="64"/>
      <c r="NA14" s="64"/>
      <c r="NB14" s="64"/>
      <c r="NC14" s="64"/>
      <c r="ND14" s="64"/>
      <c r="NE14" s="64"/>
      <c r="NF14" s="64"/>
      <c r="NG14" s="64"/>
      <c r="NH14" s="64"/>
      <c r="NI14" s="64"/>
      <c r="NJ14" s="64"/>
      <c r="NK14" s="64"/>
      <c r="NL14" s="64"/>
      <c r="NM14" s="64"/>
      <c r="NN14" s="64"/>
      <c r="NO14" s="64"/>
      <c r="NP14" s="64"/>
      <c r="NQ14" s="64"/>
      <c r="NR14" s="64"/>
      <c r="NS14" s="64"/>
      <c r="NT14" s="64"/>
      <c r="NU14" s="64"/>
      <c r="NV14" s="64"/>
      <c r="NW14" s="64"/>
      <c r="NX14" s="64"/>
      <c r="NY14" s="64"/>
      <c r="NZ14" s="64"/>
      <c r="OA14" s="64"/>
      <c r="OB14" s="64"/>
      <c r="OC14" s="64"/>
      <c r="OD14" s="64"/>
      <c r="OE14" s="64"/>
      <c r="OF14" s="64"/>
      <c r="OG14" s="64"/>
      <c r="OH14" s="64"/>
      <c r="OI14" s="64"/>
      <c r="OJ14" s="64"/>
      <c r="OK14" s="64"/>
      <c r="OL14" s="64"/>
      <c r="OM14" s="64"/>
      <c r="ON14" s="64"/>
      <c r="OO14" s="64"/>
      <c r="OP14" s="64"/>
      <c r="OQ14" s="64"/>
      <c r="OR14" s="64"/>
      <c r="OS14" s="64"/>
      <c r="OT14" s="64"/>
      <c r="OU14" s="64"/>
      <c r="OV14" s="64"/>
      <c r="OW14" s="64"/>
      <c r="OX14" s="64"/>
      <c r="OY14" s="64"/>
      <c r="OZ14" s="64"/>
      <c r="PA14" s="64"/>
      <c r="PB14" s="64"/>
      <c r="PC14" s="64"/>
      <c r="PD14" s="64"/>
      <c r="PE14" s="64"/>
      <c r="PF14" s="64"/>
      <c r="PG14" s="64"/>
      <c r="PH14" s="64"/>
      <c r="PI14" s="64"/>
      <c r="PJ14" s="64"/>
      <c r="PK14" s="64"/>
      <c r="PL14" s="64"/>
      <c r="PM14" s="64"/>
      <c r="PN14" s="64"/>
      <c r="PO14" s="64"/>
      <c r="PP14" s="64"/>
      <c r="PQ14" s="64"/>
      <c r="PR14" s="64"/>
      <c r="PS14" s="64"/>
      <c r="PT14" s="64"/>
      <c r="PU14" s="64"/>
      <c r="PV14" s="64"/>
      <c r="PW14" s="64"/>
      <c r="PX14" s="64"/>
      <c r="PY14" s="64"/>
      <c r="PZ14" s="64"/>
      <c r="QA14" s="64"/>
      <c r="QB14" s="64"/>
      <c r="QC14" s="64"/>
      <c r="QD14" s="64"/>
      <c r="QE14" s="64"/>
      <c r="QF14" s="64"/>
      <c r="QG14" s="64"/>
      <c r="QH14" s="64"/>
      <c r="QI14" s="64"/>
      <c r="QJ14" s="64"/>
      <c r="QK14" s="64"/>
      <c r="QL14" s="64"/>
      <c r="QM14" s="64"/>
      <c r="QN14" s="64"/>
      <c r="QO14" s="64"/>
      <c r="QP14" s="64"/>
      <c r="QQ14" s="64"/>
      <c r="QR14" s="64"/>
      <c r="QS14" s="64"/>
      <c r="QT14" s="64"/>
      <c r="QU14" s="64"/>
      <c r="QV14" s="64"/>
      <c r="QW14" s="64"/>
      <c r="QX14" s="64"/>
      <c r="QY14" s="64"/>
      <c r="QZ14" s="64"/>
      <c r="RA14" s="64"/>
      <c r="RB14" s="64"/>
      <c r="RC14" s="64"/>
      <c r="RD14" s="64"/>
      <c r="RE14" s="64"/>
      <c r="RF14" s="64"/>
      <c r="RG14" s="64"/>
      <c r="RH14" s="64"/>
      <c r="RI14" s="64"/>
      <c r="RJ14" s="64"/>
      <c r="RK14" s="64"/>
      <c r="RL14" s="64"/>
      <c r="RM14" s="64"/>
      <c r="RN14" s="64"/>
      <c r="RO14" s="64"/>
      <c r="RP14" s="64"/>
      <c r="RQ14" s="64"/>
      <c r="RR14" s="64"/>
      <c r="RS14" s="64"/>
      <c r="RT14" s="64"/>
      <c r="RU14" s="64"/>
      <c r="RV14" s="64"/>
      <c r="RW14" s="64"/>
      <c r="RX14" s="64"/>
      <c r="RY14" s="64"/>
      <c r="RZ14" s="64"/>
      <c r="SA14" s="64"/>
      <c r="SB14" s="64"/>
      <c r="SC14" s="64"/>
      <c r="SD14" s="64"/>
      <c r="SE14" s="64"/>
      <c r="SF14" s="64"/>
      <c r="SG14" s="64"/>
      <c r="SH14" s="64"/>
      <c r="SI14" s="64"/>
      <c r="SJ14" s="64"/>
      <c r="SK14" s="64"/>
      <c r="SL14" s="64"/>
      <c r="SM14" s="64"/>
      <c r="SN14" s="64"/>
      <c r="SO14" s="64"/>
      <c r="SP14" s="64"/>
      <c r="SQ14" s="64"/>
      <c r="SR14" s="64"/>
      <c r="SS14" s="64"/>
      <c r="ST14" s="64"/>
      <c r="SU14" s="64"/>
      <c r="SV14" s="64"/>
      <c r="SW14" s="64"/>
      <c r="SX14" s="64"/>
      <c r="SY14" s="64"/>
      <c r="SZ14" s="64"/>
      <c r="TA14" s="64"/>
      <c r="TB14" s="64"/>
      <c r="TC14" s="64"/>
      <c r="TD14" s="64"/>
      <c r="TE14" s="64"/>
      <c r="TF14" s="64"/>
      <c r="TG14" s="64"/>
      <c r="TH14" s="64"/>
      <c r="TI14" s="64"/>
      <c r="TJ14" s="64"/>
      <c r="TK14" s="64"/>
      <c r="TL14" s="64"/>
      <c r="TM14" s="64"/>
      <c r="TN14" s="64"/>
      <c r="TO14" s="64"/>
      <c r="TP14" s="64"/>
      <c r="TQ14" s="64"/>
      <c r="TR14" s="64"/>
      <c r="TS14" s="64"/>
      <c r="TT14" s="64"/>
      <c r="TU14" s="64"/>
      <c r="TV14" s="64"/>
      <c r="TW14" s="64"/>
      <c r="TX14" s="64"/>
      <c r="TY14" s="64"/>
      <c r="TZ14" s="64"/>
      <c r="UA14" s="64"/>
      <c r="UB14" s="64"/>
      <c r="UC14" s="64"/>
      <c r="UD14" s="64"/>
      <c r="UE14" s="64"/>
      <c r="UF14" s="64"/>
      <c r="UG14" s="64"/>
      <c r="UH14" s="64"/>
      <c r="UI14" s="64"/>
      <c r="UJ14" s="64"/>
      <c r="UK14" s="64"/>
      <c r="UL14" s="64"/>
      <c r="UM14" s="64"/>
      <c r="UN14" s="64"/>
      <c r="UO14" s="64"/>
      <c r="UP14" s="64"/>
      <c r="UQ14" s="64"/>
      <c r="UR14" s="64"/>
      <c r="US14" s="64"/>
      <c r="UT14" s="64"/>
      <c r="UU14" s="64"/>
      <c r="UV14" s="64"/>
      <c r="UW14" s="64"/>
      <c r="UX14" s="64"/>
      <c r="UY14" s="64"/>
      <c r="UZ14" s="64"/>
      <c r="VA14" s="64"/>
      <c r="VB14" s="64"/>
      <c r="VC14" s="64"/>
      <c r="VD14" s="64"/>
      <c r="VE14" s="64"/>
      <c r="VF14" s="64"/>
      <c r="VG14" s="64"/>
      <c r="VH14" s="64"/>
      <c r="VI14" s="64"/>
      <c r="VJ14" s="64"/>
      <c r="VK14" s="64"/>
      <c r="VL14" s="64"/>
      <c r="VM14" s="64"/>
      <c r="VN14" s="64"/>
      <c r="VO14" s="64"/>
      <c r="VP14" s="64"/>
      <c r="VQ14" s="64"/>
      <c r="VR14" s="64"/>
      <c r="VS14" s="64"/>
      <c r="VT14" s="64"/>
      <c r="VU14" s="64"/>
      <c r="VV14" s="64"/>
      <c r="VW14" s="64"/>
      <c r="VX14" s="64"/>
      <c r="VY14" s="64"/>
      <c r="VZ14" s="64"/>
      <c r="WA14" s="64"/>
      <c r="WB14" s="64"/>
      <c r="WC14" s="64"/>
      <c r="WD14" s="64"/>
      <c r="WE14" s="64"/>
      <c r="WF14" s="64"/>
      <c r="WG14" s="64"/>
      <c r="WH14" s="64"/>
      <c r="WI14" s="64"/>
      <c r="WJ14" s="64"/>
      <c r="WK14" s="64"/>
      <c r="WL14" s="64"/>
      <c r="WM14" s="64"/>
      <c r="WN14" s="64"/>
      <c r="WO14" s="64"/>
      <c r="WP14" s="64"/>
      <c r="WQ14" s="64"/>
      <c r="WR14" s="64"/>
      <c r="WS14" s="64"/>
      <c r="WT14" s="64"/>
      <c r="WU14" s="64"/>
      <c r="WV14" s="64"/>
      <c r="WW14" s="64"/>
      <c r="WX14" s="64"/>
      <c r="WY14" s="64"/>
      <c r="WZ14" s="64"/>
      <c r="XA14" s="64"/>
      <c r="XB14" s="64"/>
      <c r="XC14" s="64"/>
      <c r="XD14" s="64"/>
      <c r="XE14" s="64"/>
      <c r="XF14" s="64"/>
      <c r="XG14" s="64"/>
      <c r="XH14" s="64"/>
      <c r="XI14" s="64"/>
      <c r="XJ14" s="64"/>
      <c r="XK14" s="64"/>
      <c r="XL14" s="64"/>
      <c r="XM14" s="64"/>
      <c r="XN14" s="64"/>
      <c r="XO14" s="64"/>
      <c r="XP14" s="64"/>
      <c r="XQ14" s="64"/>
      <c r="XR14" s="64"/>
      <c r="XS14" s="64"/>
      <c r="XT14" s="64"/>
      <c r="XU14" s="64"/>
      <c r="XV14" s="64"/>
      <c r="XW14" s="64"/>
      <c r="XX14" s="64"/>
      <c r="XY14" s="64"/>
      <c r="XZ14" s="64"/>
      <c r="YA14" s="64"/>
      <c r="YB14" s="64"/>
      <c r="YC14" s="64"/>
      <c r="YD14" s="64"/>
      <c r="YE14" s="64"/>
      <c r="YF14" s="64"/>
      <c r="YG14" s="64"/>
      <c r="YH14" s="64"/>
      <c r="YI14" s="64"/>
      <c r="YJ14" s="64"/>
      <c r="YK14" s="64"/>
      <c r="YL14" s="64"/>
      <c r="YM14" s="64"/>
      <c r="YN14" s="64"/>
      <c r="YO14" s="64"/>
      <c r="YP14" s="64"/>
      <c r="YQ14" s="64"/>
      <c r="YR14" s="64"/>
      <c r="YS14" s="64"/>
      <c r="YT14" s="64"/>
      <c r="YU14" s="64"/>
      <c r="YV14" s="64"/>
      <c r="YW14" s="64"/>
      <c r="YX14" s="64"/>
      <c r="YY14" s="64"/>
      <c r="YZ14" s="64"/>
      <c r="ZA14" s="64"/>
      <c r="ZB14" s="64"/>
      <c r="ZC14" s="64"/>
      <c r="ZD14" s="64"/>
      <c r="ZE14" s="64"/>
      <c r="ZF14" s="64"/>
      <c r="ZG14" s="64"/>
      <c r="ZH14" s="64"/>
      <c r="ZI14" s="64"/>
      <c r="ZJ14" s="64"/>
      <c r="ZK14" s="64"/>
      <c r="ZL14" s="64"/>
      <c r="ZM14" s="64"/>
      <c r="ZN14" s="64"/>
      <c r="ZO14" s="64"/>
      <c r="ZP14" s="64"/>
      <c r="ZQ14" s="64"/>
      <c r="ZR14" s="64"/>
      <c r="ZS14" s="64"/>
      <c r="ZT14" s="64"/>
      <c r="ZU14" s="64"/>
      <c r="ZV14" s="64"/>
      <c r="ZW14" s="64"/>
      <c r="ZX14" s="64"/>
      <c r="ZY14" s="64"/>
      <c r="ZZ14" s="64"/>
      <c r="AAA14" s="64"/>
      <c r="AAB14" s="64"/>
      <c r="AAC14" s="64"/>
      <c r="AAD14" s="64"/>
      <c r="AAE14" s="64"/>
      <c r="AAF14" s="64"/>
      <c r="AAG14" s="64"/>
      <c r="AAH14" s="64"/>
      <c r="AAI14" s="64"/>
      <c r="AAJ14" s="64"/>
      <c r="AAK14" s="64"/>
      <c r="AAL14" s="64"/>
      <c r="AAM14" s="64"/>
      <c r="AAN14" s="64"/>
      <c r="AAO14" s="64"/>
      <c r="AAP14" s="64"/>
      <c r="AAQ14" s="64"/>
      <c r="AAR14" s="64"/>
      <c r="AAS14" s="64"/>
      <c r="AAT14" s="64"/>
      <c r="AAU14" s="64"/>
      <c r="AAV14" s="64"/>
      <c r="AAW14" s="64"/>
      <c r="AAX14" s="64"/>
      <c r="AAY14" s="64"/>
      <c r="AAZ14" s="64"/>
      <c r="ABA14" s="64"/>
      <c r="ABB14" s="64"/>
      <c r="ABC14" s="64"/>
      <c r="ABD14" s="64"/>
      <c r="ABE14" s="64"/>
      <c r="ABF14" s="64"/>
      <c r="ABG14" s="64"/>
      <c r="ABH14" s="64"/>
      <c r="ABI14" s="64"/>
      <c r="ABJ14" s="64"/>
      <c r="ABK14" s="64"/>
      <c r="ABL14" s="64"/>
      <c r="ABM14" s="64"/>
      <c r="ABN14" s="64"/>
      <c r="ABO14" s="64"/>
      <c r="ABP14" s="64"/>
      <c r="ABQ14" s="64"/>
      <c r="ABR14" s="64"/>
      <c r="ABS14" s="64"/>
      <c r="ABT14" s="64"/>
      <c r="ABU14" s="64"/>
      <c r="ABV14" s="64"/>
      <c r="ABW14" s="64"/>
      <c r="ABX14" s="64"/>
      <c r="ABY14" s="64"/>
      <c r="ABZ14" s="64"/>
      <c r="ACA14" s="64"/>
      <c r="ACB14" s="64"/>
      <c r="ACC14" s="64"/>
      <c r="ACD14" s="64"/>
      <c r="ACE14" s="64"/>
      <c r="ACF14" s="64"/>
      <c r="ACG14" s="64"/>
      <c r="ACH14" s="64"/>
      <c r="ACI14" s="64"/>
      <c r="ACJ14" s="64"/>
      <c r="ACK14" s="64"/>
      <c r="ACL14" s="64"/>
      <c r="ACM14" s="64"/>
      <c r="ACN14" s="64"/>
      <c r="ACO14" s="64"/>
      <c r="ACP14" s="64"/>
      <c r="ACQ14" s="64"/>
      <c r="ACR14" s="64"/>
      <c r="ACS14" s="64"/>
      <c r="ACT14" s="64"/>
      <c r="ACU14" s="64"/>
      <c r="ACV14" s="64"/>
      <c r="ACW14" s="64"/>
      <c r="ACX14" s="64"/>
      <c r="ACY14" s="64"/>
      <c r="ACZ14" s="64"/>
      <c r="ADA14" s="64"/>
      <c r="ADB14" s="64"/>
      <c r="ADC14" s="64"/>
      <c r="ADD14" s="64"/>
      <c r="ADE14" s="64"/>
      <c r="ADF14" s="64"/>
      <c r="ADG14" s="64"/>
      <c r="ADH14" s="64"/>
      <c r="ADI14" s="64"/>
      <c r="ADJ14" s="64"/>
      <c r="ADK14" s="64"/>
      <c r="ADL14" s="64"/>
      <c r="ADM14" s="64"/>
      <c r="ADN14" s="64"/>
      <c r="ADO14" s="64"/>
      <c r="ADP14" s="64"/>
      <c r="ADQ14" s="64"/>
      <c r="ADR14" s="64"/>
      <c r="ADS14" s="64"/>
      <c r="ADT14" s="64"/>
      <c r="ADU14" s="64"/>
      <c r="ADV14" s="64"/>
      <c r="ADW14" s="64"/>
      <c r="ADX14" s="64"/>
      <c r="ADY14" s="64"/>
      <c r="ADZ14" s="64"/>
      <c r="AEA14" s="64"/>
      <c r="AEB14" s="64"/>
      <c r="AEC14" s="64"/>
      <c r="AED14" s="64"/>
      <c r="AEE14" s="64"/>
      <c r="AEF14" s="64"/>
      <c r="AEG14" s="64"/>
      <c r="AEH14" s="64"/>
      <c r="AEI14" s="64"/>
      <c r="AEJ14" s="64"/>
      <c r="AEK14" s="64"/>
      <c r="AEL14" s="64"/>
      <c r="AEM14" s="64"/>
      <c r="AEN14" s="64"/>
      <c r="AEO14" s="64"/>
      <c r="AEP14" s="64"/>
      <c r="AEQ14" s="64"/>
      <c r="AER14" s="64"/>
      <c r="AES14" s="64"/>
      <c r="AET14" s="64"/>
      <c r="AEU14" s="64"/>
      <c r="AEV14" s="64"/>
      <c r="AEW14" s="64"/>
      <c r="AEX14" s="64"/>
      <c r="AEY14" s="64"/>
      <c r="AEZ14" s="64"/>
      <c r="AFA14" s="64"/>
      <c r="AFB14" s="64"/>
      <c r="AFC14" s="64"/>
      <c r="AFD14" s="64"/>
      <c r="AFE14" s="64"/>
      <c r="AFF14" s="64"/>
      <c r="AFG14" s="64"/>
      <c r="AFH14" s="64"/>
      <c r="AFI14" s="64"/>
      <c r="AFJ14" s="64"/>
      <c r="AFK14" s="64"/>
      <c r="AFL14" s="64"/>
      <c r="AFM14" s="64"/>
      <c r="AFN14" s="64"/>
      <c r="AFO14" s="64"/>
      <c r="AFP14" s="64"/>
      <c r="AFQ14" s="64"/>
      <c r="AFR14" s="64"/>
      <c r="AFS14" s="64"/>
      <c r="AFT14" s="64"/>
      <c r="AFU14" s="64"/>
      <c r="AFV14" s="64"/>
      <c r="AFW14" s="64"/>
      <c r="AFX14" s="64"/>
      <c r="AFY14" s="64"/>
      <c r="AFZ14" s="64"/>
      <c r="AGA14" s="64"/>
      <c r="AGB14" s="64"/>
      <c r="AGC14" s="64"/>
      <c r="AGD14" s="64"/>
      <c r="AGE14" s="64"/>
      <c r="AGF14" s="64"/>
      <c r="AGG14" s="64"/>
      <c r="AGH14" s="64"/>
      <c r="AGI14" s="64"/>
      <c r="AGJ14" s="64"/>
      <c r="AGK14" s="64"/>
      <c r="AGL14" s="64"/>
      <c r="AGM14" s="64"/>
      <c r="AGN14" s="64"/>
      <c r="AGO14" s="64"/>
      <c r="AGP14" s="64"/>
      <c r="AGQ14" s="64"/>
      <c r="AGR14" s="64"/>
      <c r="AGS14" s="64"/>
      <c r="AGT14" s="64"/>
      <c r="AGU14" s="64"/>
      <c r="AGV14" s="64"/>
      <c r="AGW14" s="64"/>
      <c r="AGX14" s="64"/>
      <c r="AGY14" s="64"/>
      <c r="AGZ14" s="64"/>
      <c r="AHA14" s="64"/>
      <c r="AHB14" s="64"/>
      <c r="AHC14" s="64"/>
      <c r="AHD14" s="64"/>
      <c r="AHE14" s="64"/>
      <c r="AHF14" s="64"/>
      <c r="AHG14" s="64"/>
      <c r="AHH14" s="64"/>
      <c r="AHI14" s="64"/>
      <c r="AHJ14" s="64"/>
      <c r="AHK14" s="64"/>
      <c r="AHL14" s="64"/>
      <c r="AHM14" s="64"/>
      <c r="AHN14" s="64"/>
      <c r="AHO14" s="64"/>
      <c r="AHP14" s="64"/>
      <c r="AHQ14" s="64"/>
      <c r="AHR14" s="64"/>
      <c r="AHS14" s="64"/>
      <c r="AHT14" s="64"/>
      <c r="AHU14" s="64"/>
      <c r="AHV14" s="64"/>
      <c r="AHW14" s="64"/>
      <c r="AHX14" s="64"/>
      <c r="AHY14" s="64"/>
      <c r="AHZ14" s="64"/>
      <c r="AIA14" s="64"/>
      <c r="AIB14" s="64"/>
      <c r="AIC14" s="64"/>
      <c r="AID14" s="64"/>
      <c r="AIE14" s="64"/>
      <c r="AIF14" s="64"/>
      <c r="AIG14" s="64"/>
      <c r="AIH14" s="64"/>
      <c r="AII14" s="64"/>
      <c r="AIJ14" s="64"/>
      <c r="AIK14" s="64"/>
      <c r="AIL14" s="64"/>
      <c r="AIM14" s="64"/>
      <c r="AIN14" s="64"/>
      <c r="AIO14" s="64"/>
      <c r="AIP14" s="64"/>
      <c r="AIQ14" s="64"/>
      <c r="AIR14" s="64"/>
      <c r="AIS14" s="64"/>
      <c r="AIT14" s="64"/>
      <c r="AIU14" s="64"/>
      <c r="AIV14" s="64"/>
      <c r="AIW14" s="64"/>
      <c r="AIX14" s="64"/>
      <c r="AIY14" s="64"/>
      <c r="AIZ14" s="64"/>
      <c r="AJA14" s="64"/>
      <c r="AJB14" s="64"/>
      <c r="AJC14" s="64"/>
      <c r="AJD14" s="64"/>
      <c r="AJE14" s="64"/>
      <c r="AJF14" s="64"/>
      <c r="AJG14" s="64"/>
      <c r="AJH14" s="64"/>
      <c r="AJI14" s="64"/>
      <c r="AJJ14" s="64"/>
      <c r="AJK14" s="64"/>
      <c r="AJL14" s="64"/>
      <c r="AJM14" s="64"/>
      <c r="AJN14" s="64"/>
      <c r="AJO14" s="64"/>
      <c r="AJP14" s="64"/>
      <c r="AJQ14" s="64"/>
      <c r="AJR14" s="64"/>
      <c r="AJS14" s="64"/>
      <c r="AJT14" s="64"/>
      <c r="AJU14" s="64"/>
      <c r="AJV14" s="64"/>
      <c r="AJW14" s="64"/>
      <c r="AJX14" s="64"/>
      <c r="AJY14" s="64"/>
      <c r="AJZ14" s="64"/>
      <c r="AKA14" s="64"/>
      <c r="AKB14" s="64"/>
      <c r="AKC14" s="64"/>
      <c r="AKD14" s="64"/>
      <c r="AKE14" s="64"/>
      <c r="AKF14" s="64"/>
      <c r="AKG14" s="64"/>
      <c r="AKH14" s="64"/>
      <c r="AKI14" s="64"/>
      <c r="AKJ14" s="64"/>
      <c r="AKK14" s="64"/>
      <c r="AKL14" s="64"/>
      <c r="AKM14" s="64"/>
      <c r="AKN14" s="64"/>
      <c r="AKO14" s="64"/>
      <c r="AKP14" s="64"/>
      <c r="AKQ14" s="64"/>
      <c r="AKR14" s="64"/>
      <c r="AKS14" s="64"/>
      <c r="AKT14" s="64"/>
      <c r="AKU14" s="64"/>
      <c r="AKV14" s="64"/>
      <c r="AKW14" s="64"/>
      <c r="AKX14" s="64"/>
      <c r="AKY14" s="64"/>
      <c r="AKZ14" s="64"/>
      <c r="ALA14" s="64"/>
      <c r="ALB14" s="64"/>
      <c r="ALC14" s="64"/>
      <c r="ALD14" s="64"/>
      <c r="ALE14" s="64"/>
      <c r="ALF14" s="64"/>
      <c r="ALG14" s="64"/>
      <c r="ALH14" s="64"/>
      <c r="ALI14" s="64"/>
      <c r="ALJ14" s="64"/>
      <c r="ALK14" s="64"/>
      <c r="ALL14" s="64"/>
      <c r="ALM14" s="64"/>
      <c r="ALN14" s="64"/>
      <c r="ALO14" s="64"/>
      <c r="ALP14" s="64"/>
      <c r="ALQ14" s="64"/>
      <c r="ALR14" s="64"/>
      <c r="ALS14" s="64"/>
      <c r="ALT14" s="64"/>
      <c r="ALU14" s="64"/>
      <c r="ALV14" s="64"/>
      <c r="ALW14" s="64"/>
      <c r="ALX14" s="64"/>
      <c r="ALY14" s="64"/>
      <c r="ALZ14" s="64"/>
      <c r="AMA14" s="64"/>
      <c r="AMB14" s="64"/>
      <c r="AMC14" s="64"/>
      <c r="AMD14" s="64"/>
      <c r="AME14" s="64"/>
      <c r="AMF14" s="64"/>
      <c r="AMG14" s="64"/>
      <c r="AMH14" s="64"/>
      <c r="AMI14" s="64"/>
      <c r="AMJ14" s="64"/>
      <c r="AMK14" s="64"/>
      <c r="AML14" s="64"/>
      <c r="AMM14" s="64"/>
      <c r="AMN14" s="64"/>
      <c r="AMO14" s="64"/>
      <c r="AMP14" s="64"/>
      <c r="AMQ14" s="64"/>
      <c r="AMR14" s="64"/>
      <c r="AMS14" s="64"/>
      <c r="AMT14" s="64"/>
      <c r="AMU14" s="64"/>
      <c r="AMV14" s="64"/>
      <c r="AMW14" s="64"/>
      <c r="AMX14" s="64"/>
      <c r="AMY14" s="64"/>
      <c r="AMZ14" s="64"/>
      <c r="ANA14" s="64"/>
      <c r="ANB14" s="64"/>
      <c r="ANC14" s="64"/>
      <c r="AND14" s="64"/>
      <c r="ANE14" s="64"/>
      <c r="ANF14" s="64"/>
      <c r="ANG14" s="64"/>
      <c r="ANH14" s="64"/>
      <c r="ANI14" s="64"/>
      <c r="ANJ14" s="64"/>
      <c r="ANK14" s="64"/>
      <c r="ANL14" s="64"/>
      <c r="ANM14" s="64"/>
      <c r="ANN14" s="64"/>
      <c r="ANO14" s="64"/>
      <c r="ANP14" s="64"/>
      <c r="ANQ14" s="64"/>
      <c r="ANR14" s="64"/>
      <c r="ANS14" s="64"/>
      <c r="ANT14" s="64"/>
      <c r="ANU14" s="64"/>
      <c r="ANV14" s="64"/>
      <c r="ANW14" s="64"/>
      <c r="ANX14" s="64"/>
      <c r="ANY14" s="64"/>
      <c r="ANZ14" s="64"/>
      <c r="AOA14" s="64"/>
      <c r="AOB14" s="64"/>
      <c r="AOC14" s="64"/>
      <c r="AOD14" s="64"/>
      <c r="AOE14" s="64"/>
      <c r="AOF14" s="64"/>
      <c r="AOG14" s="64"/>
      <c r="AOH14" s="64"/>
      <c r="AOI14" s="64"/>
      <c r="AOJ14" s="64"/>
      <c r="AOK14" s="64"/>
      <c r="AOL14" s="64"/>
      <c r="AOM14" s="64"/>
      <c r="AON14" s="64"/>
      <c r="AOO14" s="64"/>
      <c r="AOP14" s="64"/>
      <c r="AOQ14" s="64"/>
      <c r="AOR14" s="64"/>
      <c r="AOS14" s="64"/>
      <c r="AOT14" s="64"/>
      <c r="AOU14" s="64"/>
      <c r="AOV14" s="64"/>
      <c r="AOW14" s="64"/>
      <c r="AOX14" s="64"/>
      <c r="AOY14" s="64"/>
      <c r="AOZ14" s="64"/>
      <c r="APA14" s="64"/>
      <c r="APB14" s="64"/>
      <c r="APC14" s="64"/>
      <c r="APD14" s="64"/>
      <c r="APE14" s="64"/>
      <c r="APF14" s="64"/>
      <c r="APG14" s="64"/>
      <c r="APH14" s="64"/>
      <c r="API14" s="64"/>
      <c r="APJ14" s="64"/>
      <c r="APK14" s="64"/>
      <c r="APL14" s="64"/>
      <c r="APM14" s="64"/>
      <c r="APN14" s="64"/>
      <c r="APO14" s="64"/>
      <c r="APP14" s="64"/>
      <c r="APQ14" s="64"/>
      <c r="APR14" s="64"/>
      <c r="APS14" s="64"/>
      <c r="APT14" s="64"/>
      <c r="APU14" s="64"/>
      <c r="APV14" s="64"/>
      <c r="APW14" s="64"/>
      <c r="APX14" s="64"/>
      <c r="APY14" s="64"/>
      <c r="APZ14" s="64"/>
      <c r="AQA14" s="64"/>
      <c r="AQB14" s="64"/>
      <c r="AQC14" s="64"/>
      <c r="AQD14" s="64"/>
      <c r="AQE14" s="64"/>
      <c r="AQF14" s="64"/>
      <c r="AQG14" s="64"/>
      <c r="AQH14" s="64"/>
      <c r="AQI14" s="64"/>
      <c r="AQJ14" s="64"/>
      <c r="AQK14" s="64"/>
      <c r="AQL14" s="64"/>
      <c r="AQM14" s="64"/>
      <c r="AQN14" s="64"/>
      <c r="AQO14" s="64"/>
      <c r="AQP14" s="64"/>
      <c r="AQQ14" s="64"/>
      <c r="AQR14" s="64"/>
      <c r="AQS14" s="64"/>
      <c r="AQT14" s="64"/>
      <c r="AQU14" s="64"/>
      <c r="AQV14" s="64"/>
      <c r="AQW14" s="64"/>
      <c r="AQX14" s="64"/>
      <c r="AQY14" s="64"/>
      <c r="AQZ14" s="64"/>
      <c r="ARA14" s="64"/>
      <c r="ARB14" s="64"/>
      <c r="ARC14" s="64"/>
      <c r="ARD14" s="64"/>
      <c r="ARE14" s="64"/>
      <c r="ARF14" s="64"/>
      <c r="ARG14" s="64"/>
      <c r="ARH14" s="64"/>
      <c r="ARI14" s="64"/>
      <c r="ARJ14" s="64"/>
      <c r="ARK14" s="64"/>
      <c r="ARL14" s="64"/>
      <c r="ARM14" s="64"/>
      <c r="ARN14" s="64"/>
      <c r="ARO14" s="64"/>
      <c r="ARP14" s="64"/>
      <c r="ARQ14" s="64"/>
      <c r="ARR14" s="64"/>
      <c r="ARS14" s="64"/>
      <c r="ART14" s="64"/>
      <c r="ARU14" s="64"/>
      <c r="ARV14" s="64"/>
      <c r="ARW14" s="64"/>
      <c r="ARX14" s="64"/>
      <c r="ARY14" s="64"/>
      <c r="ARZ14" s="64"/>
      <c r="ASA14" s="64"/>
      <c r="ASB14" s="64"/>
      <c r="ASC14" s="64"/>
      <c r="ASD14" s="64"/>
      <c r="ASE14" s="64"/>
      <c r="ASF14" s="64"/>
      <c r="ASG14" s="64"/>
      <c r="ASH14" s="64"/>
      <c r="ASI14" s="64"/>
      <c r="ASJ14" s="64"/>
      <c r="ASK14" s="64"/>
      <c r="ASL14" s="64"/>
      <c r="ASM14" s="64"/>
      <c r="ASN14" s="64"/>
      <c r="ASO14" s="64"/>
      <c r="ASP14" s="64"/>
      <c r="ASQ14" s="64"/>
      <c r="ASR14" s="64"/>
      <c r="ASS14" s="64"/>
      <c r="AST14" s="64"/>
      <c r="ASU14" s="64"/>
      <c r="ASV14" s="64"/>
      <c r="ASW14" s="64"/>
      <c r="ASX14" s="64"/>
      <c r="ASY14" s="64"/>
      <c r="ASZ14" s="64"/>
      <c r="ATA14" s="64"/>
      <c r="ATB14" s="64"/>
      <c r="ATC14" s="64"/>
      <c r="ATD14" s="64"/>
      <c r="ATE14" s="64"/>
      <c r="ATF14" s="64"/>
      <c r="ATG14" s="64"/>
      <c r="ATH14" s="64"/>
      <c r="ATI14" s="64"/>
      <c r="ATJ14" s="64"/>
      <c r="ATK14" s="64"/>
      <c r="ATL14" s="64"/>
      <c r="ATM14" s="64"/>
      <c r="ATN14" s="64"/>
      <c r="ATO14" s="64"/>
      <c r="ATP14" s="64"/>
      <c r="ATQ14" s="64"/>
      <c r="ATR14" s="64"/>
      <c r="ATS14" s="64"/>
      <c r="ATT14" s="64"/>
      <c r="ATU14" s="64"/>
      <c r="ATV14" s="64"/>
      <c r="ATW14" s="64"/>
      <c r="ATX14" s="64"/>
      <c r="ATY14" s="64"/>
      <c r="ATZ14" s="64"/>
      <c r="AUA14" s="64"/>
      <c r="AUB14" s="64"/>
      <c r="AUC14" s="64"/>
      <c r="AUD14" s="64"/>
      <c r="AUE14" s="64"/>
      <c r="AUF14" s="64"/>
      <c r="AUG14" s="64"/>
      <c r="AUH14" s="64"/>
      <c r="AUI14" s="64"/>
      <c r="AUJ14" s="64"/>
      <c r="AUK14" s="64"/>
      <c r="AUL14" s="64"/>
      <c r="AUM14" s="64"/>
      <c r="AUN14" s="64"/>
      <c r="AUO14" s="64"/>
      <c r="AUP14" s="64"/>
      <c r="AUQ14" s="64"/>
      <c r="AUR14" s="64"/>
      <c r="AUS14" s="64"/>
      <c r="AUT14" s="64"/>
      <c r="AUU14" s="64"/>
      <c r="AUV14" s="64"/>
      <c r="AUW14" s="64"/>
      <c r="AUX14" s="64"/>
      <c r="AUY14" s="64"/>
      <c r="AUZ14" s="64"/>
      <c r="AVA14" s="64"/>
      <c r="AVB14" s="64"/>
      <c r="AVC14" s="64"/>
      <c r="AVD14" s="64"/>
      <c r="AVE14" s="64"/>
      <c r="AVF14" s="64"/>
      <c r="AVG14" s="64"/>
      <c r="AVH14" s="64"/>
      <c r="AVI14" s="64"/>
      <c r="AVJ14" s="64"/>
      <c r="AVK14" s="64"/>
      <c r="AVL14" s="64"/>
      <c r="AVM14" s="64"/>
      <c r="AVN14" s="64"/>
      <c r="AVO14" s="64"/>
      <c r="AVP14" s="64"/>
      <c r="AVQ14" s="64"/>
      <c r="AVR14" s="64"/>
      <c r="AVS14" s="64"/>
      <c r="AVT14" s="64"/>
      <c r="AVU14" s="64"/>
      <c r="AVV14" s="64"/>
      <c r="AVW14" s="64"/>
      <c r="AVX14" s="64"/>
      <c r="AVY14" s="64"/>
      <c r="AVZ14" s="64"/>
      <c r="AWA14" s="64"/>
      <c r="AWB14" s="64"/>
      <c r="AWC14" s="64"/>
      <c r="AWD14" s="64"/>
      <c r="AWE14" s="64"/>
      <c r="AWF14" s="64"/>
      <c r="AWG14" s="64"/>
      <c r="AWH14" s="64"/>
      <c r="AWI14" s="64"/>
      <c r="AWJ14" s="64"/>
      <c r="AWK14" s="64"/>
      <c r="AWL14" s="64"/>
      <c r="AWM14" s="64"/>
      <c r="AWN14" s="64"/>
      <c r="AWO14" s="64"/>
      <c r="AWP14" s="64"/>
      <c r="AWQ14" s="64"/>
      <c r="AWR14" s="64"/>
      <c r="AWS14" s="64"/>
      <c r="AWT14" s="64"/>
      <c r="AWU14" s="64"/>
      <c r="AWV14" s="64"/>
      <c r="AWW14" s="64"/>
      <c r="AWX14" s="64"/>
      <c r="AWY14" s="64"/>
      <c r="AWZ14" s="64"/>
      <c r="AXA14" s="64"/>
      <c r="AXB14" s="64"/>
      <c r="AXC14" s="64"/>
      <c r="AXD14" s="64"/>
      <c r="AXE14" s="64"/>
      <c r="AXF14" s="64"/>
      <c r="AXG14" s="64"/>
      <c r="AXH14" s="64"/>
      <c r="AXI14" s="64"/>
      <c r="AXJ14" s="64"/>
      <c r="AXK14" s="64"/>
      <c r="AXL14" s="64"/>
      <c r="AXM14" s="64"/>
      <c r="AXN14" s="64"/>
      <c r="AXO14" s="64"/>
      <c r="AXP14" s="64"/>
      <c r="AXQ14" s="64"/>
      <c r="AXR14" s="64"/>
      <c r="AXS14" s="64"/>
      <c r="AXT14" s="64"/>
      <c r="AXU14" s="64"/>
      <c r="AXV14" s="64"/>
      <c r="AXW14" s="64"/>
      <c r="AXX14" s="64"/>
      <c r="AXY14" s="64"/>
      <c r="AXZ14" s="64"/>
      <c r="AYA14" s="64"/>
      <c r="AYB14" s="64"/>
      <c r="AYC14" s="64"/>
      <c r="AYD14" s="64"/>
      <c r="AYE14" s="64"/>
      <c r="AYF14" s="64"/>
      <c r="AYG14" s="64"/>
      <c r="AYH14" s="64"/>
      <c r="AYI14" s="64"/>
      <c r="AYJ14" s="64"/>
      <c r="AYK14" s="64"/>
      <c r="AYL14" s="64"/>
      <c r="AYM14" s="64"/>
      <c r="AYN14" s="64"/>
      <c r="AYO14" s="64"/>
      <c r="AYP14" s="64"/>
      <c r="AYQ14" s="64"/>
      <c r="AYR14" s="64"/>
      <c r="AYS14" s="64"/>
      <c r="AYT14" s="64"/>
      <c r="AYU14" s="64"/>
      <c r="AYV14" s="64"/>
      <c r="AYW14" s="64"/>
      <c r="AYX14" s="64"/>
      <c r="AYY14" s="64"/>
      <c r="AYZ14" s="64"/>
      <c r="AZA14" s="64"/>
      <c r="AZB14" s="64"/>
      <c r="AZC14" s="64"/>
      <c r="AZD14" s="64"/>
      <c r="AZE14" s="64"/>
      <c r="AZF14" s="64"/>
      <c r="AZG14" s="64"/>
      <c r="AZH14" s="64"/>
      <c r="AZI14" s="64"/>
      <c r="AZJ14" s="64"/>
      <c r="AZK14" s="64"/>
      <c r="AZL14" s="64"/>
      <c r="AZM14" s="64"/>
      <c r="AZN14" s="64"/>
      <c r="AZO14" s="64"/>
      <c r="AZP14" s="64"/>
      <c r="AZQ14" s="64"/>
      <c r="AZR14" s="64"/>
      <c r="AZS14" s="64"/>
      <c r="AZT14" s="64"/>
      <c r="AZU14" s="64"/>
      <c r="AZV14" s="64"/>
      <c r="AZW14" s="64"/>
      <c r="AZX14" s="64"/>
      <c r="AZY14" s="64"/>
      <c r="AZZ14" s="64"/>
      <c r="BAA14" s="64"/>
      <c r="BAB14" s="64"/>
      <c r="BAC14" s="64"/>
      <c r="BAD14" s="64"/>
      <c r="BAE14" s="64"/>
      <c r="BAF14" s="64"/>
      <c r="BAG14" s="64"/>
      <c r="BAH14" s="64"/>
      <c r="BAI14" s="64"/>
      <c r="BAJ14" s="64"/>
      <c r="BAK14" s="64"/>
      <c r="BAL14" s="64"/>
      <c r="BAM14" s="64"/>
      <c r="BAN14" s="64"/>
      <c r="BAO14" s="64"/>
      <c r="BAP14" s="64"/>
      <c r="BAQ14" s="64"/>
      <c r="BAR14" s="64"/>
      <c r="BAS14" s="64"/>
      <c r="BAT14" s="64"/>
      <c r="BAU14" s="64"/>
      <c r="BAV14" s="64"/>
      <c r="BAW14" s="64"/>
      <c r="BAX14" s="64"/>
      <c r="BAY14" s="64"/>
      <c r="BAZ14" s="64"/>
      <c r="BBA14" s="64"/>
      <c r="BBB14" s="64"/>
      <c r="BBC14" s="64"/>
      <c r="BBD14" s="64"/>
      <c r="BBE14" s="64"/>
      <c r="BBF14" s="64"/>
      <c r="BBG14" s="64"/>
      <c r="BBH14" s="64"/>
      <c r="BBI14" s="64"/>
      <c r="BBJ14" s="64"/>
      <c r="BBK14" s="64"/>
      <c r="BBL14" s="64"/>
      <c r="BBM14" s="64"/>
      <c r="BBN14" s="64"/>
      <c r="BBO14" s="64"/>
      <c r="BBP14" s="64"/>
      <c r="BBQ14" s="64"/>
      <c r="BBR14" s="64"/>
      <c r="BBS14" s="64"/>
      <c r="BBT14" s="64"/>
      <c r="BBU14" s="64"/>
      <c r="BBV14" s="64"/>
      <c r="BBW14" s="64"/>
      <c r="BBX14" s="64"/>
      <c r="BBY14" s="64"/>
      <c r="BBZ14" s="64"/>
      <c r="BCA14" s="64"/>
      <c r="BCB14" s="64"/>
      <c r="BCC14" s="64"/>
      <c r="BCD14" s="64"/>
      <c r="BCE14" s="64"/>
      <c r="BCF14" s="64"/>
      <c r="BCG14" s="64"/>
      <c r="BCH14" s="64"/>
      <c r="BCI14" s="64"/>
      <c r="BCJ14" s="64"/>
      <c r="BCK14" s="64"/>
      <c r="BCL14" s="64"/>
      <c r="BCM14" s="64"/>
      <c r="BCN14" s="64"/>
      <c r="BCO14" s="64"/>
      <c r="BCP14" s="64"/>
      <c r="BCQ14" s="64"/>
      <c r="BCR14" s="64"/>
      <c r="BCS14" s="64"/>
      <c r="BCT14" s="64"/>
      <c r="BCU14" s="64"/>
      <c r="BCV14" s="64"/>
      <c r="BCW14" s="64"/>
      <c r="BCX14" s="64"/>
      <c r="BCY14" s="64"/>
      <c r="BCZ14" s="64"/>
      <c r="BDA14" s="64"/>
      <c r="BDB14" s="64"/>
      <c r="BDC14" s="64"/>
      <c r="BDD14" s="64"/>
      <c r="BDE14" s="64"/>
      <c r="BDF14" s="64"/>
      <c r="BDG14" s="64"/>
      <c r="BDH14" s="64"/>
      <c r="BDI14" s="64"/>
      <c r="BDJ14" s="64"/>
      <c r="BDK14" s="64"/>
      <c r="BDL14" s="64"/>
      <c r="BDM14" s="64"/>
      <c r="BDN14" s="64"/>
      <c r="BDO14" s="64"/>
      <c r="BDP14" s="64"/>
      <c r="BDQ14" s="64"/>
      <c r="BDR14" s="64"/>
      <c r="BDS14" s="64"/>
      <c r="BDT14" s="64"/>
      <c r="BDU14" s="64"/>
      <c r="BDV14" s="64"/>
      <c r="BDW14" s="64"/>
      <c r="BDX14" s="64"/>
      <c r="BDY14" s="64"/>
      <c r="BDZ14" s="64"/>
      <c r="BEA14" s="64"/>
      <c r="BEB14" s="64"/>
      <c r="BEC14" s="64"/>
      <c r="BED14" s="64"/>
      <c r="BEE14" s="64"/>
      <c r="BEF14" s="64"/>
      <c r="BEG14" s="64"/>
      <c r="BEH14" s="64"/>
      <c r="BEI14" s="64"/>
      <c r="BEJ14" s="64"/>
      <c r="BEK14" s="64"/>
      <c r="BEL14" s="64"/>
      <c r="BEM14" s="64"/>
      <c r="BEN14" s="64"/>
      <c r="BEO14" s="64"/>
      <c r="BEP14" s="64"/>
      <c r="BEQ14" s="64"/>
      <c r="BER14" s="64"/>
      <c r="BES14" s="64"/>
      <c r="BET14" s="64"/>
      <c r="BEU14" s="64"/>
      <c r="BEV14" s="64"/>
      <c r="BEW14" s="64"/>
      <c r="BEX14" s="64"/>
      <c r="BEY14" s="64"/>
      <c r="BEZ14" s="64"/>
      <c r="BFA14" s="64"/>
      <c r="BFB14" s="64"/>
      <c r="BFC14" s="64"/>
      <c r="BFD14" s="64"/>
      <c r="BFE14" s="64"/>
      <c r="BFF14" s="64"/>
      <c r="BFG14" s="64"/>
      <c r="BFH14" s="64"/>
      <c r="BFI14" s="64"/>
      <c r="BFJ14" s="64"/>
      <c r="BFK14" s="64"/>
      <c r="BFL14" s="64"/>
      <c r="BFM14" s="64"/>
      <c r="BFN14" s="64"/>
      <c r="BFO14" s="64"/>
      <c r="BFP14" s="64"/>
      <c r="BFQ14" s="64"/>
      <c r="BFR14" s="64"/>
      <c r="BFS14" s="64"/>
      <c r="BFT14" s="64"/>
      <c r="BFU14" s="64"/>
      <c r="BFV14" s="64"/>
      <c r="BFW14" s="64"/>
      <c r="BFX14" s="64"/>
      <c r="BFY14" s="64"/>
      <c r="BFZ14" s="64"/>
      <c r="BGA14" s="64"/>
      <c r="BGB14" s="64"/>
      <c r="BGC14" s="64"/>
      <c r="BGD14" s="64"/>
      <c r="BGE14" s="64"/>
      <c r="BGF14" s="64"/>
      <c r="BGG14" s="64"/>
      <c r="BGH14" s="64"/>
      <c r="BGI14" s="64"/>
      <c r="BGJ14" s="64"/>
      <c r="BGK14" s="64"/>
      <c r="BGL14" s="64"/>
      <c r="BGM14" s="64"/>
      <c r="BGN14" s="64"/>
      <c r="BGO14" s="64"/>
      <c r="BGP14" s="64"/>
      <c r="BGQ14" s="64"/>
      <c r="BGR14" s="64"/>
      <c r="BGS14" s="64"/>
      <c r="BGT14" s="64"/>
      <c r="BGU14" s="64"/>
      <c r="BGV14" s="64"/>
      <c r="BGW14" s="64"/>
      <c r="BGX14" s="64"/>
      <c r="BGY14" s="64"/>
      <c r="BGZ14" s="64"/>
      <c r="BHA14" s="64"/>
      <c r="BHB14" s="64"/>
      <c r="BHC14" s="64"/>
      <c r="BHD14" s="64"/>
      <c r="BHE14" s="64"/>
      <c r="BHF14" s="64"/>
      <c r="BHG14" s="64"/>
      <c r="BHH14" s="64"/>
      <c r="BHI14" s="64"/>
      <c r="BHJ14" s="64"/>
      <c r="BHK14" s="64"/>
      <c r="BHL14" s="64"/>
      <c r="BHM14" s="64"/>
      <c r="BHN14" s="64"/>
      <c r="BHO14" s="64"/>
      <c r="BHP14" s="64"/>
      <c r="BHQ14" s="64"/>
      <c r="BHR14" s="64"/>
      <c r="BHS14" s="64"/>
      <c r="BHT14" s="64"/>
      <c r="BHU14" s="64"/>
      <c r="BHV14" s="64"/>
      <c r="BHW14" s="64"/>
      <c r="BHX14" s="64"/>
      <c r="BHY14" s="64"/>
      <c r="BHZ14" s="64"/>
      <c r="BIA14" s="64"/>
      <c r="BIB14" s="64"/>
      <c r="BIC14" s="64"/>
      <c r="BID14" s="64"/>
      <c r="BIE14" s="64"/>
      <c r="BIF14" s="64"/>
      <c r="BIG14" s="64"/>
      <c r="BIH14" s="64"/>
      <c r="BII14" s="64"/>
      <c r="BIJ14" s="64"/>
      <c r="BIK14" s="64"/>
      <c r="BIL14" s="64"/>
      <c r="BIM14" s="64"/>
      <c r="BIN14" s="64"/>
      <c r="BIO14" s="64"/>
      <c r="BIP14" s="64"/>
      <c r="BIQ14" s="64"/>
      <c r="BIR14" s="64"/>
      <c r="BIS14" s="64"/>
      <c r="BIT14" s="64"/>
      <c r="BIU14" s="64"/>
      <c r="BIV14" s="64"/>
      <c r="BIW14" s="64"/>
      <c r="BIX14" s="64"/>
      <c r="BIY14" s="64"/>
      <c r="BIZ14" s="64"/>
      <c r="BJA14" s="64"/>
      <c r="BJB14" s="64"/>
      <c r="BJC14" s="64"/>
      <c r="BJD14" s="64"/>
      <c r="BJE14" s="64"/>
      <c r="BJF14" s="64"/>
      <c r="BJG14" s="64"/>
      <c r="BJH14" s="64"/>
      <c r="BJI14" s="64"/>
      <c r="BJJ14" s="64"/>
      <c r="BJK14" s="64"/>
      <c r="BJL14" s="64"/>
      <c r="BJM14" s="64"/>
      <c r="BJN14" s="64"/>
      <c r="BJO14" s="64"/>
      <c r="BJP14" s="64"/>
      <c r="BJQ14" s="64"/>
      <c r="BJR14" s="64"/>
      <c r="BJS14" s="64"/>
      <c r="BJT14" s="64"/>
      <c r="BJU14" s="64"/>
      <c r="BJV14" s="64"/>
      <c r="BJW14" s="64"/>
      <c r="BJX14" s="64"/>
      <c r="BJY14" s="64"/>
      <c r="BJZ14" s="64"/>
      <c r="BKA14" s="64"/>
      <c r="BKB14" s="64"/>
      <c r="BKC14" s="64"/>
      <c r="BKD14" s="64"/>
      <c r="BKE14" s="64"/>
      <c r="BKF14" s="64"/>
      <c r="BKG14" s="64"/>
      <c r="BKH14" s="64"/>
      <c r="BKI14" s="64"/>
      <c r="BKJ14" s="64"/>
      <c r="BKK14" s="64"/>
      <c r="BKL14" s="64"/>
      <c r="BKM14" s="64"/>
      <c r="BKN14" s="64"/>
      <c r="BKO14" s="64"/>
      <c r="BKP14" s="64"/>
      <c r="BKQ14" s="64"/>
      <c r="BKR14" s="64"/>
      <c r="BKS14" s="64"/>
      <c r="BKT14" s="64"/>
      <c r="BKU14" s="64"/>
      <c r="BKV14" s="64"/>
      <c r="BKW14" s="64"/>
      <c r="BKX14" s="64"/>
      <c r="BKY14" s="64"/>
      <c r="BKZ14" s="64"/>
      <c r="BLA14" s="64"/>
      <c r="BLB14" s="64"/>
      <c r="BLC14" s="64"/>
      <c r="BLD14" s="64"/>
      <c r="BLE14" s="64"/>
      <c r="BLF14" s="64"/>
      <c r="BLG14" s="64"/>
      <c r="BLH14" s="64"/>
      <c r="BLI14" s="64"/>
      <c r="BLJ14" s="64"/>
      <c r="BLK14" s="64"/>
      <c r="BLL14" s="64"/>
      <c r="BLM14" s="64"/>
      <c r="BLN14" s="64"/>
      <c r="BLO14" s="64"/>
      <c r="BLP14" s="64"/>
      <c r="BLQ14" s="64"/>
      <c r="BLR14" s="64"/>
      <c r="BLS14" s="64"/>
      <c r="BLT14" s="64"/>
      <c r="BLU14" s="64"/>
      <c r="BLV14" s="64"/>
      <c r="BLW14" s="64"/>
      <c r="BLX14" s="64"/>
      <c r="BLY14" s="64"/>
      <c r="BLZ14" s="64"/>
      <c r="BMA14" s="64"/>
      <c r="BMB14" s="64"/>
      <c r="BMC14" s="64"/>
      <c r="BMD14" s="64"/>
      <c r="BME14" s="64"/>
      <c r="BMF14" s="64"/>
      <c r="BMG14" s="64"/>
      <c r="BMH14" s="64"/>
      <c r="BMI14" s="64"/>
      <c r="BMJ14" s="64"/>
      <c r="BMK14" s="64"/>
      <c r="BML14" s="64"/>
      <c r="BMM14" s="64"/>
      <c r="BMN14" s="64"/>
      <c r="BMO14" s="64"/>
      <c r="BMP14" s="64"/>
      <c r="BMQ14" s="64"/>
      <c r="BMR14" s="64"/>
      <c r="BMS14" s="64"/>
      <c r="BMT14" s="64"/>
      <c r="BMU14" s="64"/>
      <c r="BMV14" s="64"/>
      <c r="BMW14" s="64"/>
      <c r="BMX14" s="64"/>
      <c r="BMY14" s="64"/>
      <c r="BMZ14" s="64"/>
      <c r="BNA14" s="64"/>
      <c r="BNB14" s="64"/>
      <c r="BNC14" s="64"/>
      <c r="BND14" s="64"/>
      <c r="BNE14" s="64"/>
      <c r="BNF14" s="64"/>
      <c r="BNG14" s="64"/>
      <c r="BNH14" s="64"/>
      <c r="BNI14" s="64"/>
      <c r="BNJ14" s="64"/>
      <c r="BNK14" s="64"/>
      <c r="BNL14" s="64"/>
      <c r="BNM14" s="64"/>
      <c r="BNN14" s="64"/>
      <c r="BNO14" s="64"/>
      <c r="BNP14" s="64"/>
      <c r="BNQ14" s="64"/>
      <c r="BNR14" s="64"/>
      <c r="BNS14" s="64"/>
      <c r="BNT14" s="64"/>
      <c r="BNU14" s="64"/>
      <c r="BNV14" s="64"/>
      <c r="BNW14" s="64"/>
      <c r="BNX14" s="64"/>
      <c r="BNY14" s="64"/>
      <c r="BNZ14" s="64"/>
      <c r="BOA14" s="64"/>
      <c r="BOB14" s="64"/>
      <c r="BOC14" s="64"/>
      <c r="BOD14" s="64"/>
      <c r="BOE14" s="64"/>
      <c r="BOF14" s="64"/>
      <c r="BOG14" s="64"/>
      <c r="BOH14" s="64"/>
      <c r="BOI14" s="64"/>
      <c r="BOJ14" s="64"/>
      <c r="BOK14" s="64"/>
      <c r="BOL14" s="64"/>
      <c r="BOM14" s="64"/>
      <c r="BON14" s="64"/>
      <c r="BOO14" s="64"/>
      <c r="BOP14" s="64"/>
      <c r="BOQ14" s="64"/>
      <c r="BOR14" s="64"/>
      <c r="BOS14" s="64"/>
      <c r="BOT14" s="64"/>
      <c r="BOU14" s="64"/>
      <c r="BOV14" s="64"/>
      <c r="BOW14" s="64"/>
      <c r="BOX14" s="64"/>
      <c r="BOY14" s="64"/>
      <c r="BOZ14" s="64"/>
      <c r="BPA14" s="64"/>
      <c r="BPB14" s="64"/>
      <c r="BPC14" s="64"/>
      <c r="BPD14" s="64"/>
      <c r="BPE14" s="64"/>
      <c r="BPF14" s="64"/>
      <c r="BPG14" s="64"/>
      <c r="BPH14" s="64"/>
      <c r="BPI14" s="64"/>
      <c r="BPJ14" s="64"/>
      <c r="BPK14" s="64"/>
      <c r="BPL14" s="64"/>
      <c r="BPM14" s="64"/>
      <c r="BPN14" s="64"/>
      <c r="BPO14" s="64"/>
      <c r="BPP14" s="64"/>
      <c r="BPQ14" s="64"/>
      <c r="BPR14" s="64"/>
      <c r="BPS14" s="64"/>
      <c r="BPT14" s="64"/>
      <c r="BPU14" s="64"/>
      <c r="BPV14" s="64"/>
      <c r="BPW14" s="64"/>
      <c r="BPX14" s="64"/>
      <c r="BPY14" s="64"/>
      <c r="BPZ14" s="64"/>
      <c r="BQA14" s="64"/>
      <c r="BQB14" s="64"/>
      <c r="BQC14" s="64"/>
      <c r="BQD14" s="64"/>
      <c r="BQE14" s="64"/>
      <c r="BQF14" s="64"/>
      <c r="BQG14" s="64"/>
      <c r="BQH14" s="64"/>
      <c r="BQI14" s="64"/>
      <c r="BQJ14" s="64"/>
      <c r="BQK14" s="64"/>
      <c r="BQL14" s="64"/>
      <c r="BQM14" s="64"/>
      <c r="BQN14" s="64"/>
      <c r="BQO14" s="64"/>
      <c r="BQP14" s="64"/>
      <c r="BQQ14" s="64"/>
      <c r="BQR14" s="64"/>
      <c r="BQS14" s="64"/>
      <c r="BQT14" s="64"/>
      <c r="BQU14" s="64"/>
      <c r="BQV14" s="64"/>
      <c r="BQW14" s="64"/>
      <c r="BQX14" s="64"/>
      <c r="BQY14" s="64"/>
      <c r="BQZ14" s="64"/>
      <c r="BRA14" s="64"/>
      <c r="BRB14" s="64"/>
      <c r="BRC14" s="64"/>
      <c r="BRD14" s="64"/>
      <c r="BRE14" s="64"/>
      <c r="BRF14" s="64"/>
      <c r="BRG14" s="64"/>
      <c r="BRH14" s="64"/>
      <c r="BRI14" s="64"/>
      <c r="BRJ14" s="64"/>
      <c r="BRK14" s="64"/>
      <c r="BRL14" s="64"/>
      <c r="BRM14" s="64"/>
      <c r="BRN14" s="64"/>
      <c r="BRO14" s="64"/>
      <c r="BRP14" s="64"/>
      <c r="BRQ14" s="64"/>
      <c r="BRR14" s="64"/>
      <c r="BRS14" s="64"/>
      <c r="BRT14" s="64"/>
      <c r="BRU14" s="64"/>
      <c r="BRV14" s="64"/>
      <c r="BRW14" s="64"/>
      <c r="BRX14" s="64"/>
      <c r="BRY14" s="64"/>
      <c r="BRZ14" s="64"/>
      <c r="BSA14" s="64"/>
      <c r="BSB14" s="64"/>
      <c r="BSC14" s="64"/>
      <c r="BSD14" s="64"/>
      <c r="BSE14" s="64"/>
      <c r="BSF14" s="64"/>
      <c r="BSG14" s="64"/>
      <c r="BSH14" s="64"/>
      <c r="BSI14" s="64"/>
      <c r="BSJ14" s="64"/>
      <c r="BSK14" s="64"/>
      <c r="BSL14" s="64"/>
      <c r="BSM14" s="64"/>
      <c r="BSN14" s="64"/>
      <c r="BSO14" s="64"/>
      <c r="BSP14" s="64"/>
      <c r="BSQ14" s="64"/>
      <c r="BSR14" s="64"/>
      <c r="BSS14" s="64"/>
      <c r="BST14" s="64"/>
      <c r="BSU14" s="64"/>
      <c r="BSV14" s="64"/>
      <c r="BSW14" s="64"/>
      <c r="BSX14" s="64"/>
      <c r="BSY14" s="64"/>
      <c r="BSZ14" s="64"/>
      <c r="BTA14" s="64"/>
      <c r="BTB14" s="64"/>
      <c r="BTC14" s="64"/>
      <c r="BTD14" s="64"/>
      <c r="BTE14" s="64"/>
      <c r="BTF14" s="64"/>
      <c r="BTG14" s="64"/>
      <c r="BTH14" s="64"/>
      <c r="BTI14" s="64"/>
      <c r="BTJ14" s="64"/>
      <c r="BTK14" s="64"/>
      <c r="BTL14" s="64"/>
      <c r="BTM14" s="64"/>
      <c r="BTN14" s="64"/>
      <c r="BTO14" s="64"/>
      <c r="BTP14" s="64"/>
      <c r="BTQ14" s="64"/>
      <c r="BTR14" s="64"/>
      <c r="BTS14" s="64"/>
      <c r="BTT14" s="64"/>
      <c r="BTU14" s="64"/>
      <c r="BTV14" s="64"/>
      <c r="BTW14" s="64"/>
      <c r="BTX14" s="64"/>
      <c r="BTY14" s="64"/>
      <c r="BTZ14" s="64"/>
      <c r="BUA14" s="64"/>
      <c r="BUB14" s="64"/>
      <c r="BUC14" s="64"/>
      <c r="BUD14" s="64"/>
      <c r="BUE14" s="64"/>
      <c r="BUF14" s="64"/>
      <c r="BUG14" s="64"/>
      <c r="BUH14" s="64"/>
      <c r="BUI14" s="64"/>
      <c r="BUJ14" s="64"/>
      <c r="BUK14" s="64"/>
      <c r="BUL14" s="64"/>
      <c r="BUM14" s="64"/>
      <c r="BUN14" s="64"/>
      <c r="BUO14" s="64"/>
      <c r="BUP14" s="64"/>
      <c r="BUQ14" s="64"/>
      <c r="BUR14" s="64"/>
      <c r="BUS14" s="64"/>
      <c r="BUT14" s="64"/>
      <c r="BUU14" s="64"/>
      <c r="BUV14" s="64"/>
      <c r="BUW14" s="64"/>
      <c r="BUX14" s="64"/>
      <c r="BUY14" s="64"/>
      <c r="BUZ14" s="64"/>
      <c r="BVA14" s="64"/>
      <c r="BVB14" s="64"/>
      <c r="BVC14" s="64"/>
      <c r="BVD14" s="64"/>
      <c r="BVE14" s="64"/>
      <c r="BVF14" s="64"/>
      <c r="BVG14" s="64"/>
      <c r="BVH14" s="64"/>
      <c r="BVI14" s="64"/>
      <c r="BVJ14" s="64"/>
      <c r="BVK14" s="64"/>
      <c r="BVL14" s="64"/>
      <c r="BVM14" s="64"/>
      <c r="BVN14" s="64"/>
      <c r="BVO14" s="64"/>
      <c r="BVP14" s="64"/>
      <c r="BVQ14" s="64"/>
      <c r="BVR14" s="64"/>
      <c r="BVS14" s="64"/>
      <c r="BVT14" s="64"/>
      <c r="BVU14" s="64"/>
      <c r="BVV14" s="64"/>
      <c r="BVW14" s="64"/>
      <c r="BVX14" s="64"/>
      <c r="BVY14" s="64"/>
      <c r="BVZ14" s="64"/>
      <c r="BWA14" s="64"/>
      <c r="BWB14" s="64"/>
      <c r="BWC14" s="64"/>
      <c r="BWD14" s="64"/>
      <c r="BWE14" s="64"/>
      <c r="BWF14" s="64"/>
      <c r="BWG14" s="64"/>
      <c r="BWH14" s="64"/>
      <c r="BWI14" s="64"/>
      <c r="BWJ14" s="64"/>
      <c r="BWK14" s="64"/>
      <c r="BWL14" s="64"/>
      <c r="BWM14" s="64"/>
      <c r="BWN14" s="64"/>
      <c r="BWO14" s="64"/>
      <c r="BWP14" s="64"/>
      <c r="BWQ14" s="64"/>
      <c r="BWR14" s="64"/>
      <c r="BWS14" s="64"/>
      <c r="BWT14" s="64"/>
      <c r="BWU14" s="64"/>
      <c r="BWV14" s="64"/>
      <c r="BWW14" s="64"/>
      <c r="BWX14" s="64"/>
      <c r="BWY14" s="64"/>
      <c r="BWZ14" s="64"/>
      <c r="BXA14" s="64"/>
      <c r="BXB14" s="64"/>
      <c r="BXC14" s="64"/>
      <c r="BXD14" s="64"/>
      <c r="BXE14" s="64"/>
      <c r="BXF14" s="64"/>
      <c r="BXG14" s="64"/>
      <c r="BXH14" s="64"/>
      <c r="BXI14" s="64"/>
      <c r="BXJ14" s="64"/>
      <c r="BXK14" s="64"/>
      <c r="BXL14" s="64"/>
      <c r="BXM14" s="64"/>
      <c r="BXN14" s="64"/>
      <c r="BXO14" s="64"/>
      <c r="BXP14" s="64"/>
      <c r="BXQ14" s="64"/>
      <c r="BXR14" s="64"/>
      <c r="BXS14" s="64"/>
      <c r="BXT14" s="64"/>
      <c r="BXU14" s="64"/>
      <c r="BXV14" s="64"/>
      <c r="BXW14" s="64"/>
      <c r="BXX14" s="64"/>
      <c r="BXY14" s="64"/>
      <c r="BXZ14" s="64"/>
      <c r="BYA14" s="64"/>
      <c r="BYB14" s="64"/>
      <c r="BYC14" s="64"/>
      <c r="BYD14" s="64"/>
      <c r="BYE14" s="64"/>
      <c r="BYF14" s="64"/>
      <c r="BYG14" s="64"/>
      <c r="BYH14" s="64"/>
      <c r="BYI14" s="64"/>
      <c r="BYJ14" s="64"/>
      <c r="BYK14" s="64"/>
      <c r="BYL14" s="64"/>
      <c r="BYM14" s="64"/>
      <c r="BYN14" s="64"/>
      <c r="BYO14" s="64"/>
      <c r="BYP14" s="64"/>
      <c r="BYQ14" s="64"/>
      <c r="BYR14" s="64"/>
      <c r="BYS14" s="64"/>
      <c r="BYT14" s="64"/>
      <c r="BYU14" s="64"/>
      <c r="BYV14" s="64"/>
      <c r="BYW14" s="64"/>
      <c r="BYX14" s="64"/>
      <c r="BYY14" s="64"/>
      <c r="BYZ14" s="64"/>
      <c r="BZA14" s="64"/>
      <c r="BZB14" s="64"/>
      <c r="BZC14" s="64"/>
      <c r="BZD14" s="64"/>
      <c r="BZE14" s="64"/>
      <c r="BZF14" s="64"/>
      <c r="BZG14" s="64"/>
      <c r="BZH14" s="64"/>
      <c r="BZI14" s="64"/>
      <c r="BZJ14" s="64"/>
      <c r="BZK14" s="64"/>
      <c r="BZL14" s="64"/>
      <c r="BZM14" s="64"/>
      <c r="BZN14" s="64"/>
      <c r="BZO14" s="64"/>
      <c r="BZP14" s="64"/>
      <c r="BZQ14" s="64"/>
      <c r="BZR14" s="64"/>
      <c r="BZS14" s="64"/>
      <c r="BZT14" s="64"/>
      <c r="BZU14" s="64"/>
      <c r="BZV14" s="64"/>
      <c r="BZW14" s="64"/>
      <c r="BZX14" s="64"/>
      <c r="BZY14" s="64"/>
      <c r="BZZ14" s="64"/>
      <c r="CAA14" s="64"/>
      <c r="CAB14" s="64"/>
      <c r="CAC14" s="64"/>
      <c r="CAD14" s="64"/>
      <c r="CAE14" s="64"/>
      <c r="CAF14" s="64"/>
      <c r="CAG14" s="64"/>
      <c r="CAH14" s="64"/>
      <c r="CAI14" s="64"/>
      <c r="CAJ14" s="64"/>
      <c r="CAK14" s="64"/>
      <c r="CAL14" s="64"/>
      <c r="CAM14" s="64"/>
      <c r="CAN14" s="64"/>
      <c r="CAO14" s="64"/>
      <c r="CAP14" s="64"/>
      <c r="CAQ14" s="64"/>
      <c r="CAR14" s="64"/>
      <c r="CAS14" s="64"/>
      <c r="CAT14" s="64"/>
      <c r="CAU14" s="64"/>
      <c r="CAV14" s="64"/>
      <c r="CAW14" s="64"/>
      <c r="CAX14" s="64"/>
      <c r="CAY14" s="64"/>
      <c r="CAZ14" s="64"/>
      <c r="CBA14" s="64"/>
      <c r="CBB14" s="64"/>
      <c r="CBC14" s="64"/>
      <c r="CBD14" s="64"/>
      <c r="CBE14" s="64"/>
      <c r="CBF14" s="64"/>
      <c r="CBG14" s="64"/>
      <c r="CBH14" s="64"/>
      <c r="CBI14" s="64"/>
      <c r="CBJ14" s="64"/>
      <c r="CBK14" s="64"/>
      <c r="CBL14" s="64"/>
      <c r="CBM14" s="64"/>
      <c r="CBN14" s="64"/>
      <c r="CBO14" s="64"/>
      <c r="CBP14" s="64"/>
      <c r="CBQ14" s="64"/>
      <c r="CBR14" s="64"/>
      <c r="CBS14" s="64"/>
      <c r="CBT14" s="64"/>
      <c r="CBU14" s="64"/>
      <c r="CBV14" s="64"/>
      <c r="CBW14" s="64"/>
      <c r="CBX14" s="64"/>
      <c r="CBY14" s="64"/>
      <c r="CBZ14" s="64"/>
      <c r="CCA14" s="64"/>
      <c r="CCB14" s="64"/>
      <c r="CCC14" s="64"/>
      <c r="CCD14" s="64"/>
      <c r="CCE14" s="64"/>
      <c r="CCF14" s="64"/>
      <c r="CCG14" s="64"/>
      <c r="CCH14" s="64"/>
      <c r="CCI14" s="64"/>
      <c r="CCJ14" s="64"/>
      <c r="CCK14" s="64"/>
      <c r="CCL14" s="64"/>
      <c r="CCM14" s="64"/>
      <c r="CCN14" s="64"/>
      <c r="CCO14" s="64"/>
      <c r="CCP14" s="64"/>
      <c r="CCQ14" s="64"/>
      <c r="CCR14" s="64"/>
      <c r="CCS14" s="64"/>
      <c r="CCT14" s="64"/>
      <c r="CCU14" s="64"/>
      <c r="CCV14" s="64"/>
      <c r="CCW14" s="64"/>
      <c r="CCX14" s="64"/>
      <c r="CCY14" s="64"/>
      <c r="CCZ14" s="64"/>
      <c r="CDA14" s="64"/>
      <c r="CDB14" s="64"/>
      <c r="CDC14" s="64"/>
      <c r="CDD14" s="64"/>
      <c r="CDE14" s="64"/>
      <c r="CDF14" s="64"/>
      <c r="CDG14" s="64"/>
      <c r="CDH14" s="64"/>
      <c r="CDI14" s="64"/>
      <c r="CDJ14" s="64"/>
      <c r="CDK14" s="64"/>
      <c r="CDL14" s="64"/>
      <c r="CDM14" s="64"/>
      <c r="CDN14" s="64"/>
      <c r="CDO14" s="64"/>
      <c r="CDP14" s="64"/>
      <c r="CDQ14" s="64"/>
      <c r="CDR14" s="64"/>
      <c r="CDS14" s="64"/>
      <c r="CDT14" s="64"/>
      <c r="CDU14" s="64"/>
      <c r="CDV14" s="64"/>
      <c r="CDW14" s="64"/>
      <c r="CDX14" s="64"/>
      <c r="CDY14" s="64"/>
      <c r="CDZ14" s="64"/>
      <c r="CEA14" s="64"/>
      <c r="CEB14" s="64"/>
      <c r="CEC14" s="64"/>
      <c r="CED14" s="64"/>
      <c r="CEE14" s="64"/>
      <c r="CEF14" s="64"/>
      <c r="CEG14" s="64"/>
      <c r="CEH14" s="64"/>
      <c r="CEI14" s="64"/>
      <c r="CEJ14" s="64"/>
      <c r="CEK14" s="64"/>
      <c r="CEL14" s="64"/>
      <c r="CEM14" s="64"/>
      <c r="CEN14" s="64"/>
      <c r="CEO14" s="64"/>
      <c r="CEP14" s="64"/>
      <c r="CEQ14" s="64"/>
      <c r="CER14" s="64"/>
      <c r="CES14" s="64"/>
      <c r="CET14" s="64"/>
      <c r="CEU14" s="64"/>
      <c r="CEV14" s="64"/>
      <c r="CEW14" s="64"/>
      <c r="CEX14" s="64"/>
      <c r="CEY14" s="64"/>
      <c r="CEZ14" s="64"/>
      <c r="CFA14" s="64"/>
      <c r="CFB14" s="64"/>
      <c r="CFC14" s="64"/>
      <c r="CFD14" s="64"/>
      <c r="CFE14" s="64"/>
      <c r="CFF14" s="64"/>
      <c r="CFG14" s="64"/>
      <c r="CFH14" s="64"/>
      <c r="CFI14" s="64"/>
      <c r="CFJ14" s="64"/>
      <c r="CFK14" s="64"/>
      <c r="CFL14" s="64"/>
      <c r="CFM14" s="64"/>
      <c r="CFN14" s="64"/>
      <c r="CFO14" s="64"/>
      <c r="CFP14" s="64"/>
      <c r="CFQ14" s="64"/>
      <c r="CFR14" s="64"/>
      <c r="CFS14" s="64"/>
      <c r="CFT14" s="64"/>
      <c r="CFU14" s="64"/>
      <c r="CFV14" s="64"/>
      <c r="CFW14" s="64"/>
      <c r="CFX14" s="64"/>
      <c r="CFY14" s="64"/>
      <c r="CFZ14" s="64"/>
      <c r="CGA14" s="64"/>
      <c r="CGB14" s="64"/>
      <c r="CGC14" s="64"/>
      <c r="CGD14" s="64"/>
      <c r="CGE14" s="64"/>
      <c r="CGF14" s="64"/>
      <c r="CGG14" s="64"/>
      <c r="CGH14" s="64"/>
      <c r="CGI14" s="64"/>
      <c r="CGJ14" s="64"/>
      <c r="CGK14" s="64"/>
      <c r="CGL14" s="64"/>
      <c r="CGM14" s="64"/>
      <c r="CGN14" s="64"/>
      <c r="CGO14" s="64"/>
      <c r="CGP14" s="64"/>
      <c r="CGQ14" s="64"/>
      <c r="CGR14" s="64"/>
      <c r="CGS14" s="64"/>
      <c r="CGT14" s="64"/>
      <c r="CGU14" s="64"/>
      <c r="CGV14" s="64"/>
      <c r="CGW14" s="64"/>
      <c r="CGX14" s="64"/>
      <c r="CGY14" s="64"/>
      <c r="CGZ14" s="64"/>
      <c r="CHA14" s="64"/>
      <c r="CHB14" s="64"/>
      <c r="CHC14" s="64"/>
      <c r="CHD14" s="64"/>
      <c r="CHE14" s="64"/>
      <c r="CHF14" s="64"/>
      <c r="CHG14" s="64"/>
      <c r="CHH14" s="64"/>
      <c r="CHI14" s="64"/>
      <c r="CHJ14" s="64"/>
      <c r="CHK14" s="64"/>
      <c r="CHL14" s="64"/>
      <c r="CHM14" s="64"/>
      <c r="CHN14" s="64"/>
      <c r="CHO14" s="64"/>
      <c r="CHP14" s="64"/>
      <c r="CHQ14" s="64"/>
      <c r="CHR14" s="64"/>
      <c r="CHS14" s="64"/>
      <c r="CHT14" s="64"/>
      <c r="CHU14" s="64"/>
      <c r="CHV14" s="64"/>
      <c r="CHW14" s="64"/>
      <c r="CHX14" s="64"/>
      <c r="CHY14" s="64"/>
      <c r="CHZ14" s="64"/>
      <c r="CIA14" s="64"/>
      <c r="CIB14" s="64"/>
      <c r="CIC14" s="64"/>
      <c r="CID14" s="64"/>
      <c r="CIE14" s="64"/>
      <c r="CIF14" s="64"/>
      <c r="CIG14" s="64"/>
      <c r="CIH14" s="64"/>
      <c r="CII14" s="64"/>
      <c r="CIJ14" s="64"/>
      <c r="CIK14" s="64"/>
      <c r="CIL14" s="64"/>
      <c r="CIM14" s="64"/>
      <c r="CIN14" s="64"/>
      <c r="CIO14" s="64"/>
      <c r="CIP14" s="64"/>
      <c r="CIQ14" s="64"/>
      <c r="CIR14" s="64"/>
      <c r="CIS14" s="64"/>
      <c r="CIT14" s="64"/>
      <c r="CIU14" s="64"/>
      <c r="CIV14" s="64"/>
      <c r="CIW14" s="64"/>
      <c r="CIX14" s="64"/>
      <c r="CIY14" s="64"/>
      <c r="CIZ14" s="64"/>
      <c r="CJA14" s="64"/>
      <c r="CJB14" s="64"/>
      <c r="CJC14" s="64"/>
      <c r="CJD14" s="64"/>
      <c r="CJE14" s="64"/>
      <c r="CJF14" s="64"/>
      <c r="CJG14" s="64"/>
      <c r="CJH14" s="64"/>
      <c r="CJI14" s="64"/>
      <c r="CJJ14" s="64"/>
      <c r="CJK14" s="64"/>
      <c r="CJL14" s="64"/>
      <c r="CJM14" s="64"/>
      <c r="CJN14" s="64"/>
      <c r="CJO14" s="64"/>
      <c r="CJP14" s="64"/>
      <c r="CJQ14" s="64"/>
      <c r="CJR14" s="64"/>
      <c r="CJS14" s="64"/>
      <c r="CJT14" s="64"/>
      <c r="CJU14" s="64"/>
      <c r="CJV14" s="64"/>
      <c r="CJW14" s="64"/>
      <c r="CJX14" s="64"/>
      <c r="CJY14" s="64"/>
      <c r="CJZ14" s="64"/>
      <c r="CKA14" s="64"/>
      <c r="CKB14" s="64"/>
      <c r="CKC14" s="64"/>
      <c r="CKD14" s="64"/>
      <c r="CKE14" s="64"/>
      <c r="CKF14" s="64"/>
      <c r="CKG14" s="64"/>
      <c r="CKH14" s="64"/>
      <c r="CKI14" s="64"/>
      <c r="CKJ14" s="64"/>
      <c r="CKK14" s="64"/>
      <c r="CKL14" s="64"/>
      <c r="CKM14" s="64"/>
      <c r="CKN14" s="64"/>
      <c r="CKO14" s="64"/>
      <c r="CKP14" s="64"/>
      <c r="CKQ14" s="64"/>
      <c r="CKR14" s="64"/>
      <c r="CKS14" s="64"/>
      <c r="CKT14" s="64"/>
      <c r="CKU14" s="64"/>
      <c r="CKV14" s="64"/>
      <c r="CKW14" s="64"/>
      <c r="CKX14" s="64"/>
      <c r="CKY14" s="64"/>
      <c r="CKZ14" s="64"/>
      <c r="CLA14" s="64"/>
      <c r="CLB14" s="64"/>
      <c r="CLC14" s="64"/>
      <c r="CLD14" s="64"/>
      <c r="CLE14" s="64"/>
      <c r="CLF14" s="64"/>
      <c r="CLG14" s="64"/>
      <c r="CLH14" s="64"/>
      <c r="CLI14" s="64"/>
      <c r="CLJ14" s="64"/>
      <c r="CLK14" s="64"/>
      <c r="CLL14" s="64"/>
      <c r="CLM14" s="64"/>
      <c r="CLN14" s="64"/>
      <c r="CLO14" s="64"/>
      <c r="CLP14" s="64"/>
      <c r="CLQ14" s="64"/>
      <c r="CLR14" s="64"/>
      <c r="CLS14" s="64"/>
      <c r="CLT14" s="64"/>
      <c r="CLU14" s="64"/>
      <c r="CLV14" s="64"/>
      <c r="CLW14" s="64"/>
      <c r="CLX14" s="64"/>
      <c r="CLY14" s="64"/>
      <c r="CLZ14" s="64"/>
      <c r="CMA14" s="64"/>
      <c r="CMB14" s="64"/>
      <c r="CMC14" s="64"/>
      <c r="CMD14" s="64"/>
      <c r="CME14" s="64"/>
      <c r="CMF14" s="64"/>
      <c r="CMG14" s="64"/>
      <c r="CMH14" s="64"/>
      <c r="CMI14" s="64"/>
      <c r="CMJ14" s="64"/>
      <c r="CMK14" s="64"/>
      <c r="CML14" s="64"/>
      <c r="CMM14" s="64"/>
      <c r="CMN14" s="64"/>
      <c r="CMO14" s="64"/>
      <c r="CMP14" s="64"/>
      <c r="CMQ14" s="64"/>
      <c r="CMR14" s="64"/>
      <c r="CMS14" s="64"/>
      <c r="CMT14" s="64"/>
      <c r="CMU14" s="64"/>
      <c r="CMV14" s="64"/>
      <c r="CMW14" s="64"/>
      <c r="CMX14" s="64"/>
      <c r="CMY14" s="64"/>
      <c r="CMZ14" s="64"/>
      <c r="CNA14" s="64"/>
      <c r="CNB14" s="64"/>
      <c r="CNC14" s="64"/>
      <c r="CND14" s="64"/>
      <c r="CNE14" s="64"/>
      <c r="CNF14" s="64"/>
      <c r="CNG14" s="64"/>
      <c r="CNH14" s="64"/>
      <c r="CNI14" s="64"/>
      <c r="CNJ14" s="64"/>
      <c r="CNK14" s="64"/>
      <c r="CNL14" s="64"/>
      <c r="CNM14" s="64"/>
      <c r="CNN14" s="64"/>
      <c r="CNO14" s="64"/>
      <c r="CNP14" s="64"/>
      <c r="CNQ14" s="64"/>
      <c r="CNR14" s="64"/>
      <c r="CNS14" s="64"/>
      <c r="CNT14" s="64"/>
      <c r="CNU14" s="64"/>
      <c r="CNV14" s="64"/>
      <c r="CNW14" s="64"/>
      <c r="CNX14" s="64"/>
      <c r="CNY14" s="64"/>
      <c r="CNZ14" s="64"/>
      <c r="COA14" s="64"/>
      <c r="COB14" s="64"/>
      <c r="COC14" s="64"/>
      <c r="COD14" s="64"/>
      <c r="COE14" s="64"/>
      <c r="COF14" s="64"/>
      <c r="COG14" s="64"/>
      <c r="COH14" s="64"/>
      <c r="COI14" s="64"/>
      <c r="COJ14" s="64"/>
      <c r="COK14" s="64"/>
      <c r="COL14" s="64"/>
      <c r="COM14" s="64"/>
      <c r="CON14" s="64"/>
      <c r="COO14" s="64"/>
      <c r="COP14" s="64"/>
      <c r="COQ14" s="64"/>
      <c r="COR14" s="64"/>
      <c r="COS14" s="64"/>
      <c r="COT14" s="64"/>
      <c r="COU14" s="64"/>
      <c r="COV14" s="64"/>
      <c r="COW14" s="64"/>
      <c r="COX14" s="64"/>
      <c r="COY14" s="64"/>
      <c r="COZ14" s="64"/>
      <c r="CPA14" s="64"/>
      <c r="CPB14" s="64"/>
      <c r="CPC14" s="64"/>
      <c r="CPD14" s="64"/>
      <c r="CPE14" s="64"/>
      <c r="CPF14" s="64"/>
      <c r="CPG14" s="64"/>
      <c r="CPH14" s="64"/>
      <c r="CPI14" s="64"/>
      <c r="CPJ14" s="64"/>
      <c r="CPK14" s="64"/>
      <c r="CPL14" s="64"/>
      <c r="CPM14" s="64"/>
      <c r="CPN14" s="64"/>
      <c r="CPO14" s="64"/>
      <c r="CPP14" s="64"/>
      <c r="CPQ14" s="64"/>
      <c r="CPR14" s="64"/>
      <c r="CPS14" s="64"/>
      <c r="CPT14" s="64"/>
      <c r="CPU14" s="64"/>
      <c r="CPV14" s="64"/>
      <c r="CPW14" s="64"/>
      <c r="CPX14" s="64"/>
      <c r="CPY14" s="64"/>
      <c r="CPZ14" s="64"/>
      <c r="CQA14" s="64"/>
      <c r="CQB14" s="64"/>
      <c r="CQC14" s="64"/>
      <c r="CQD14" s="64"/>
      <c r="CQE14" s="64"/>
      <c r="CQF14" s="64"/>
      <c r="CQG14" s="64"/>
      <c r="CQH14" s="64"/>
      <c r="CQI14" s="64"/>
      <c r="CQJ14" s="64"/>
      <c r="CQK14" s="64"/>
      <c r="CQL14" s="64"/>
      <c r="CQM14" s="64"/>
      <c r="CQN14" s="64"/>
      <c r="CQO14" s="64"/>
      <c r="CQP14" s="64"/>
      <c r="CQQ14" s="64"/>
      <c r="CQR14" s="64"/>
      <c r="CQS14" s="64"/>
      <c r="CQT14" s="64"/>
      <c r="CQU14" s="64"/>
      <c r="CQV14" s="64"/>
      <c r="CQW14" s="64"/>
      <c r="CQX14" s="64"/>
      <c r="CQY14" s="64"/>
      <c r="CQZ14" s="64"/>
      <c r="CRA14" s="64"/>
      <c r="CRB14" s="64"/>
      <c r="CRC14" s="64"/>
      <c r="CRD14" s="64"/>
      <c r="CRE14" s="64"/>
      <c r="CRF14" s="64"/>
      <c r="CRG14" s="64"/>
      <c r="CRH14" s="64"/>
      <c r="CRI14" s="64"/>
      <c r="CRJ14" s="64"/>
      <c r="CRK14" s="64"/>
      <c r="CRL14" s="64"/>
      <c r="CRM14" s="64"/>
      <c r="CRN14" s="64"/>
      <c r="CRO14" s="64"/>
      <c r="CRP14" s="64"/>
      <c r="CRQ14" s="64"/>
      <c r="CRR14" s="64"/>
      <c r="CRS14" s="64"/>
      <c r="CRT14" s="64"/>
      <c r="CRU14" s="64"/>
      <c r="CRV14" s="64"/>
      <c r="CRW14" s="64"/>
      <c r="CRX14" s="64"/>
      <c r="CRY14" s="64"/>
      <c r="CRZ14" s="64"/>
      <c r="CSA14" s="64"/>
      <c r="CSB14" s="64"/>
      <c r="CSC14" s="64"/>
      <c r="CSD14" s="64"/>
      <c r="CSE14" s="64"/>
      <c r="CSF14" s="64"/>
      <c r="CSG14" s="64"/>
      <c r="CSH14" s="64"/>
      <c r="CSI14" s="64"/>
      <c r="CSJ14" s="64"/>
      <c r="CSK14" s="64"/>
      <c r="CSL14" s="64"/>
      <c r="CSM14" s="64"/>
      <c r="CSN14" s="64"/>
      <c r="CSO14" s="64"/>
      <c r="CSP14" s="64"/>
      <c r="CSQ14" s="64"/>
      <c r="CSR14" s="64"/>
      <c r="CSS14" s="64"/>
      <c r="CST14" s="64"/>
      <c r="CSU14" s="64"/>
      <c r="CSV14" s="64"/>
      <c r="CSW14" s="64"/>
      <c r="CSX14" s="64"/>
      <c r="CSY14" s="64"/>
      <c r="CSZ14" s="64"/>
      <c r="CTA14" s="64"/>
      <c r="CTB14" s="64"/>
      <c r="CTC14" s="64"/>
      <c r="CTD14" s="64"/>
      <c r="CTE14" s="64"/>
      <c r="CTF14" s="64"/>
      <c r="CTG14" s="64"/>
      <c r="CTH14" s="64"/>
      <c r="CTI14" s="64"/>
      <c r="CTJ14" s="64"/>
      <c r="CTK14" s="64"/>
      <c r="CTL14" s="64"/>
      <c r="CTM14" s="64"/>
      <c r="CTN14" s="64"/>
      <c r="CTO14" s="64"/>
      <c r="CTP14" s="64"/>
      <c r="CTQ14" s="64"/>
      <c r="CTR14" s="64"/>
      <c r="CTS14" s="64"/>
      <c r="CTT14" s="64"/>
      <c r="CTU14" s="64"/>
      <c r="CTV14" s="64"/>
      <c r="CTW14" s="64"/>
      <c r="CTX14" s="64"/>
      <c r="CTY14" s="64"/>
      <c r="CTZ14" s="64"/>
      <c r="CUA14" s="64"/>
      <c r="CUB14" s="64"/>
      <c r="CUC14" s="64"/>
      <c r="CUD14" s="64"/>
      <c r="CUE14" s="64"/>
      <c r="CUF14" s="64"/>
      <c r="CUG14" s="64"/>
      <c r="CUH14" s="64"/>
      <c r="CUI14" s="64"/>
      <c r="CUJ14" s="64"/>
      <c r="CUK14" s="64"/>
      <c r="CUL14" s="64"/>
      <c r="CUM14" s="64"/>
      <c r="CUN14" s="64"/>
      <c r="CUO14" s="64"/>
      <c r="CUP14" s="64"/>
      <c r="CUQ14" s="64"/>
      <c r="CUR14" s="64"/>
      <c r="CUS14" s="64"/>
      <c r="CUT14" s="64"/>
      <c r="CUU14" s="64"/>
      <c r="CUV14" s="64"/>
      <c r="CUW14" s="64"/>
      <c r="CUX14" s="64"/>
      <c r="CUY14" s="64"/>
      <c r="CUZ14" s="64"/>
      <c r="CVA14" s="64"/>
      <c r="CVB14" s="64"/>
      <c r="CVC14" s="64"/>
      <c r="CVD14" s="64"/>
      <c r="CVE14" s="64"/>
      <c r="CVF14" s="64"/>
      <c r="CVG14" s="64"/>
      <c r="CVH14" s="64"/>
      <c r="CVI14" s="64"/>
      <c r="CVJ14" s="64"/>
      <c r="CVK14" s="64"/>
      <c r="CVL14" s="64"/>
      <c r="CVM14" s="64"/>
      <c r="CVN14" s="64"/>
      <c r="CVO14" s="64"/>
      <c r="CVP14" s="64"/>
      <c r="CVQ14" s="64"/>
      <c r="CVR14" s="64"/>
      <c r="CVS14" s="64"/>
      <c r="CVT14" s="64"/>
      <c r="CVU14" s="64"/>
      <c r="CVV14" s="64"/>
      <c r="CVW14" s="64"/>
      <c r="CVX14" s="64"/>
      <c r="CVY14" s="64"/>
      <c r="CVZ14" s="64"/>
      <c r="CWA14" s="64"/>
      <c r="CWB14" s="64"/>
      <c r="CWC14" s="64"/>
      <c r="CWD14" s="64"/>
      <c r="CWE14" s="64"/>
      <c r="CWF14" s="64"/>
      <c r="CWG14" s="64"/>
      <c r="CWH14" s="64"/>
      <c r="CWI14" s="64"/>
      <c r="CWJ14" s="64"/>
      <c r="CWK14" s="64"/>
      <c r="CWL14" s="64"/>
      <c r="CWM14" s="64"/>
      <c r="CWN14" s="64"/>
      <c r="CWO14" s="64"/>
      <c r="CWP14" s="64"/>
      <c r="CWQ14" s="64"/>
      <c r="CWR14" s="64"/>
      <c r="CWS14" s="64"/>
      <c r="CWT14" s="64"/>
      <c r="CWU14" s="64"/>
      <c r="CWV14" s="64"/>
      <c r="CWW14" s="64"/>
      <c r="CWX14" s="64"/>
      <c r="CWY14" s="64"/>
      <c r="CWZ14" s="64"/>
      <c r="CXA14" s="64"/>
      <c r="CXB14" s="64"/>
      <c r="CXC14" s="64"/>
      <c r="CXD14" s="64"/>
      <c r="CXE14" s="64"/>
      <c r="CXF14" s="64"/>
      <c r="CXG14" s="64"/>
      <c r="CXH14" s="64"/>
      <c r="CXI14" s="64"/>
      <c r="CXJ14" s="64"/>
      <c r="CXK14" s="64"/>
      <c r="CXL14" s="64"/>
      <c r="CXM14" s="64"/>
      <c r="CXN14" s="64"/>
      <c r="CXO14" s="64"/>
      <c r="CXP14" s="64"/>
      <c r="CXQ14" s="64"/>
      <c r="CXR14" s="64"/>
      <c r="CXS14" s="64"/>
      <c r="CXT14" s="64"/>
      <c r="CXU14" s="64"/>
      <c r="CXV14" s="64"/>
      <c r="CXW14" s="64"/>
      <c r="CXX14" s="64"/>
      <c r="CXY14" s="64"/>
      <c r="CXZ14" s="64"/>
      <c r="CYA14" s="64"/>
      <c r="CYB14" s="64"/>
      <c r="CYC14" s="64"/>
      <c r="CYD14" s="64"/>
      <c r="CYE14" s="64"/>
      <c r="CYF14" s="64"/>
      <c r="CYG14" s="64"/>
      <c r="CYH14" s="64"/>
      <c r="CYI14" s="64"/>
      <c r="CYJ14" s="64"/>
      <c r="CYK14" s="64"/>
      <c r="CYL14" s="64"/>
      <c r="CYM14" s="64"/>
      <c r="CYN14" s="64"/>
      <c r="CYO14" s="64"/>
      <c r="CYP14" s="64"/>
      <c r="CYQ14" s="64"/>
      <c r="CYR14" s="64"/>
      <c r="CYS14" s="64"/>
      <c r="CYT14" s="64"/>
      <c r="CYU14" s="64"/>
      <c r="CYV14" s="64"/>
      <c r="CYW14" s="64"/>
      <c r="CYX14" s="64"/>
      <c r="CYY14" s="64"/>
      <c r="CYZ14" s="64"/>
      <c r="CZA14" s="64"/>
      <c r="CZB14" s="64"/>
      <c r="CZC14" s="64"/>
      <c r="CZD14" s="64"/>
      <c r="CZE14" s="64"/>
      <c r="CZF14" s="64"/>
      <c r="CZG14" s="64"/>
      <c r="CZH14" s="64"/>
      <c r="CZI14" s="64"/>
      <c r="CZJ14" s="64"/>
      <c r="CZK14" s="64"/>
      <c r="CZL14" s="64"/>
      <c r="CZM14" s="64"/>
      <c r="CZN14" s="64"/>
      <c r="CZO14" s="64"/>
      <c r="CZP14" s="64"/>
      <c r="CZQ14" s="64"/>
      <c r="CZR14" s="64"/>
      <c r="CZS14" s="64"/>
      <c r="CZT14" s="64"/>
      <c r="CZU14" s="64"/>
      <c r="CZV14" s="64"/>
      <c r="CZW14" s="64"/>
      <c r="CZX14" s="64"/>
      <c r="CZY14" s="64"/>
      <c r="CZZ14" s="64"/>
      <c r="DAA14" s="64"/>
      <c r="DAB14" s="64"/>
      <c r="DAC14" s="64"/>
      <c r="DAD14" s="64"/>
      <c r="DAE14" s="64"/>
      <c r="DAF14" s="64"/>
      <c r="DAG14" s="64"/>
      <c r="DAH14" s="64"/>
      <c r="DAI14" s="64"/>
      <c r="DAJ14" s="64"/>
      <c r="DAK14" s="64"/>
      <c r="DAL14" s="64"/>
      <c r="DAM14" s="64"/>
      <c r="DAN14" s="64"/>
      <c r="DAO14" s="64"/>
      <c r="DAP14" s="64"/>
      <c r="DAQ14" s="64"/>
      <c r="DAR14" s="64"/>
      <c r="DAS14" s="64"/>
      <c r="DAT14" s="64"/>
      <c r="DAU14" s="64"/>
      <c r="DAV14" s="64"/>
      <c r="DAW14" s="64"/>
      <c r="DAX14" s="64"/>
      <c r="DAY14" s="64"/>
      <c r="DAZ14" s="64"/>
      <c r="DBA14" s="64"/>
      <c r="DBB14" s="64"/>
      <c r="DBC14" s="64"/>
      <c r="DBD14" s="64"/>
      <c r="DBE14" s="64"/>
      <c r="DBF14" s="64"/>
      <c r="DBG14" s="64"/>
      <c r="DBH14" s="64"/>
      <c r="DBI14" s="64"/>
      <c r="DBJ14" s="64"/>
      <c r="DBK14" s="64"/>
      <c r="DBL14" s="64"/>
      <c r="DBM14" s="64"/>
      <c r="DBN14" s="64"/>
      <c r="DBO14" s="64"/>
      <c r="DBP14" s="64"/>
      <c r="DBQ14" s="64"/>
      <c r="DBR14" s="64"/>
      <c r="DBS14" s="64"/>
      <c r="DBT14" s="64"/>
      <c r="DBU14" s="64"/>
      <c r="DBV14" s="64"/>
      <c r="DBW14" s="64"/>
      <c r="DBX14" s="64"/>
      <c r="DBY14" s="64"/>
      <c r="DBZ14" s="64"/>
      <c r="DCA14" s="64"/>
      <c r="DCB14" s="64"/>
      <c r="DCC14" s="64"/>
      <c r="DCD14" s="64"/>
      <c r="DCE14" s="64"/>
      <c r="DCF14" s="64"/>
      <c r="DCG14" s="64"/>
      <c r="DCH14" s="64"/>
      <c r="DCI14" s="64"/>
      <c r="DCJ14" s="64"/>
      <c r="DCK14" s="64"/>
      <c r="DCL14" s="64"/>
      <c r="DCM14" s="64"/>
      <c r="DCN14" s="64"/>
      <c r="DCO14" s="64"/>
      <c r="DCP14" s="64"/>
      <c r="DCQ14" s="64"/>
      <c r="DCR14" s="64"/>
      <c r="DCS14" s="64"/>
      <c r="DCT14" s="64"/>
      <c r="DCU14" s="64"/>
    </row>
    <row r="15" spans="1:2803" s="120" customFormat="1" x14ac:dyDescent="0.2">
      <c r="A15" s="125" t="str">
        <f t="shared" si="5"/>
        <v/>
      </c>
      <c r="B15" s="179"/>
      <c r="C15" s="6"/>
      <c r="D15" s="180" t="s">
        <v>124</v>
      </c>
      <c r="E15" s="181"/>
      <c r="F15" s="177"/>
      <c r="G15" s="176"/>
      <c r="H15" s="6"/>
      <c r="I15" s="6"/>
      <c r="J15" s="6"/>
      <c r="K15" s="6"/>
      <c r="L15" s="134"/>
      <c r="M15" s="134"/>
      <c r="N15" s="137"/>
      <c r="O15" s="178"/>
      <c r="P15" s="129"/>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c r="CK15" s="64"/>
      <c r="CL15" s="64"/>
      <c r="CM15" s="64"/>
      <c r="CN15" s="64"/>
      <c r="CO15" s="64"/>
      <c r="CP15" s="64"/>
      <c r="CQ15" s="64"/>
      <c r="CR15" s="64"/>
      <c r="CS15" s="64"/>
      <c r="CT15" s="64"/>
      <c r="CU15" s="64"/>
      <c r="CV15" s="64"/>
      <c r="CW15" s="64"/>
      <c r="CX15" s="64"/>
      <c r="CY15" s="64"/>
      <c r="CZ15" s="64"/>
      <c r="DA15" s="64"/>
      <c r="DB15" s="64"/>
      <c r="DC15" s="64"/>
      <c r="DD15" s="64"/>
      <c r="DE15" s="64"/>
      <c r="DF15" s="64"/>
      <c r="DG15" s="64"/>
      <c r="DH15" s="64"/>
      <c r="DI15" s="64"/>
      <c r="DJ15" s="64"/>
      <c r="DK15" s="64"/>
      <c r="DL15" s="64"/>
      <c r="DM15" s="64"/>
      <c r="DN15" s="64"/>
      <c r="DO15" s="64"/>
      <c r="DP15" s="64"/>
      <c r="DQ15" s="64"/>
      <c r="DR15" s="64"/>
      <c r="DS15" s="64"/>
      <c r="DT15" s="64"/>
      <c r="DU15" s="64"/>
      <c r="DV15" s="64"/>
      <c r="DW15" s="64"/>
      <c r="DX15" s="64"/>
      <c r="DY15" s="64"/>
      <c r="DZ15" s="64"/>
      <c r="EA15" s="64"/>
      <c r="EB15" s="64"/>
      <c r="EC15" s="64"/>
      <c r="ED15" s="64"/>
      <c r="EE15" s="64"/>
      <c r="EF15" s="64"/>
      <c r="EG15" s="64"/>
      <c r="EH15" s="64"/>
      <c r="EI15" s="64"/>
      <c r="EJ15" s="64"/>
      <c r="EK15" s="64"/>
      <c r="EL15" s="64"/>
      <c r="EM15" s="64"/>
      <c r="EN15" s="64"/>
      <c r="EO15" s="64"/>
      <c r="EP15" s="64"/>
      <c r="EQ15" s="64"/>
      <c r="ER15" s="64"/>
      <c r="ES15" s="64"/>
      <c r="ET15" s="64"/>
      <c r="EU15" s="64"/>
      <c r="EV15" s="64"/>
      <c r="EW15" s="64"/>
      <c r="EX15" s="64"/>
      <c r="EY15" s="64"/>
      <c r="EZ15" s="64"/>
      <c r="FA15" s="64"/>
      <c r="FB15" s="64"/>
      <c r="FC15" s="64"/>
      <c r="FD15" s="64"/>
      <c r="FE15" s="64"/>
      <c r="FF15" s="64"/>
      <c r="FG15" s="64"/>
      <c r="FH15" s="64"/>
      <c r="FI15" s="64"/>
      <c r="FJ15" s="64"/>
      <c r="FK15" s="64"/>
      <c r="FL15" s="64"/>
      <c r="FM15" s="64"/>
      <c r="FN15" s="64"/>
      <c r="FO15" s="64"/>
      <c r="FP15" s="64"/>
      <c r="FQ15" s="64"/>
      <c r="FR15" s="64"/>
      <c r="FS15" s="64"/>
      <c r="FT15" s="64"/>
      <c r="FU15" s="64"/>
      <c r="FV15" s="64"/>
      <c r="FW15" s="64"/>
      <c r="FX15" s="64"/>
      <c r="FY15" s="64"/>
      <c r="FZ15" s="64"/>
      <c r="GA15" s="64"/>
      <c r="GB15" s="64"/>
      <c r="GC15" s="64"/>
      <c r="GD15" s="64"/>
      <c r="GE15" s="64"/>
      <c r="GF15" s="64"/>
      <c r="GG15" s="64"/>
      <c r="GH15" s="64"/>
      <c r="GI15" s="64"/>
      <c r="GJ15" s="64"/>
      <c r="GK15" s="64"/>
      <c r="GL15" s="64"/>
      <c r="GM15" s="64"/>
      <c r="GN15" s="64"/>
      <c r="GO15" s="64"/>
      <c r="GP15" s="64"/>
      <c r="GQ15" s="64"/>
      <c r="GR15" s="64"/>
      <c r="GS15" s="64"/>
      <c r="GT15" s="64"/>
      <c r="GU15" s="64"/>
      <c r="GV15" s="64"/>
      <c r="GW15" s="64"/>
      <c r="GX15" s="64"/>
      <c r="GY15" s="64"/>
      <c r="GZ15" s="64"/>
      <c r="HA15" s="64"/>
      <c r="HB15" s="64"/>
      <c r="HC15" s="64"/>
      <c r="HD15" s="64"/>
      <c r="HE15" s="64"/>
      <c r="HF15" s="64"/>
      <c r="HG15" s="64"/>
      <c r="HH15" s="64"/>
      <c r="HI15" s="64"/>
      <c r="HJ15" s="64"/>
      <c r="HK15" s="64"/>
      <c r="HL15" s="64"/>
      <c r="HM15" s="64"/>
      <c r="HN15" s="64"/>
      <c r="HO15" s="64"/>
      <c r="HP15" s="64"/>
      <c r="HQ15" s="64"/>
      <c r="HR15" s="64"/>
      <c r="HS15" s="64"/>
      <c r="HT15" s="64"/>
      <c r="HU15" s="64"/>
      <c r="HV15" s="64"/>
      <c r="HW15" s="64"/>
      <c r="HX15" s="64"/>
      <c r="HY15" s="64"/>
      <c r="HZ15" s="64"/>
      <c r="IA15" s="64"/>
      <c r="IB15" s="64"/>
      <c r="IC15" s="64"/>
      <c r="ID15" s="64"/>
      <c r="IE15" s="64"/>
      <c r="IF15" s="64"/>
      <c r="IG15" s="64"/>
      <c r="IH15" s="64"/>
      <c r="II15" s="64"/>
      <c r="IJ15" s="64"/>
      <c r="IK15" s="64"/>
      <c r="IL15" s="64"/>
      <c r="IM15" s="64"/>
      <c r="IN15" s="64"/>
      <c r="IO15" s="64"/>
      <c r="IP15" s="64"/>
      <c r="IQ15" s="64"/>
      <c r="IR15" s="64"/>
      <c r="IS15" s="64"/>
      <c r="IT15" s="64"/>
      <c r="IU15" s="64"/>
      <c r="IV15" s="64"/>
      <c r="IW15" s="64"/>
      <c r="IX15" s="64"/>
      <c r="IY15" s="64"/>
      <c r="IZ15" s="64"/>
      <c r="JA15" s="64"/>
      <c r="JB15" s="64"/>
      <c r="JC15" s="64"/>
      <c r="JD15" s="64"/>
      <c r="JE15" s="64"/>
      <c r="JF15" s="64"/>
      <c r="JG15" s="64"/>
      <c r="JH15" s="64"/>
      <c r="JI15" s="64"/>
      <c r="JJ15" s="64"/>
      <c r="JK15" s="64"/>
      <c r="JL15" s="64"/>
      <c r="JM15" s="64"/>
      <c r="JN15" s="64"/>
      <c r="JO15" s="64"/>
      <c r="JP15" s="64"/>
      <c r="JQ15" s="64"/>
      <c r="JR15" s="64"/>
      <c r="JS15" s="64"/>
      <c r="JT15" s="64"/>
      <c r="JU15" s="64"/>
      <c r="JV15" s="64"/>
      <c r="JW15" s="64"/>
      <c r="JX15" s="64"/>
      <c r="JY15" s="64"/>
      <c r="JZ15" s="64"/>
      <c r="KA15" s="64"/>
      <c r="KB15" s="64"/>
      <c r="KC15" s="64"/>
      <c r="KD15" s="64"/>
      <c r="KE15" s="64"/>
      <c r="KF15" s="64"/>
      <c r="KG15" s="64"/>
      <c r="KH15" s="64"/>
      <c r="KI15" s="64"/>
      <c r="KJ15" s="64"/>
      <c r="KK15" s="64"/>
      <c r="KL15" s="64"/>
      <c r="KM15" s="64"/>
      <c r="KN15" s="64"/>
      <c r="KO15" s="64"/>
      <c r="KP15" s="64"/>
      <c r="KQ15" s="64"/>
      <c r="KR15" s="64"/>
      <c r="KS15" s="64"/>
      <c r="KT15" s="64"/>
      <c r="KU15" s="64"/>
      <c r="KV15" s="64"/>
      <c r="KW15" s="64"/>
      <c r="KX15" s="64"/>
      <c r="KY15" s="64"/>
      <c r="KZ15" s="64"/>
      <c r="LA15" s="64"/>
      <c r="LB15" s="64"/>
      <c r="LC15" s="64"/>
      <c r="LD15" s="64"/>
      <c r="LE15" s="64"/>
      <c r="LF15" s="64"/>
      <c r="LG15" s="64"/>
      <c r="LH15" s="64"/>
      <c r="LI15" s="64"/>
      <c r="LJ15" s="64"/>
      <c r="LK15" s="64"/>
      <c r="LL15" s="64"/>
      <c r="LM15" s="64"/>
      <c r="LN15" s="64"/>
      <c r="LO15" s="64"/>
      <c r="LP15" s="64"/>
      <c r="LQ15" s="64"/>
      <c r="LR15" s="64"/>
      <c r="LS15" s="64"/>
      <c r="LT15" s="64"/>
      <c r="LU15" s="64"/>
      <c r="LV15" s="64"/>
      <c r="LW15" s="64"/>
      <c r="LX15" s="64"/>
      <c r="LY15" s="64"/>
      <c r="LZ15" s="64"/>
      <c r="MA15" s="64"/>
      <c r="MB15" s="64"/>
      <c r="MC15" s="64"/>
      <c r="MD15" s="64"/>
      <c r="ME15" s="64"/>
      <c r="MF15" s="64"/>
      <c r="MG15" s="64"/>
      <c r="MH15" s="64"/>
      <c r="MI15" s="64"/>
      <c r="MJ15" s="64"/>
      <c r="MK15" s="64"/>
      <c r="ML15" s="64"/>
      <c r="MM15" s="64"/>
      <c r="MN15" s="64"/>
      <c r="MO15" s="64"/>
      <c r="MP15" s="64"/>
      <c r="MQ15" s="64"/>
      <c r="MR15" s="64"/>
      <c r="MS15" s="64"/>
      <c r="MT15" s="64"/>
      <c r="MU15" s="64"/>
      <c r="MV15" s="64"/>
      <c r="MW15" s="64"/>
      <c r="MX15" s="64"/>
      <c r="MY15" s="64"/>
      <c r="MZ15" s="64"/>
      <c r="NA15" s="64"/>
      <c r="NB15" s="64"/>
      <c r="NC15" s="64"/>
      <c r="ND15" s="64"/>
      <c r="NE15" s="64"/>
      <c r="NF15" s="64"/>
      <c r="NG15" s="64"/>
      <c r="NH15" s="64"/>
      <c r="NI15" s="64"/>
      <c r="NJ15" s="64"/>
      <c r="NK15" s="64"/>
      <c r="NL15" s="64"/>
      <c r="NM15" s="64"/>
      <c r="NN15" s="64"/>
      <c r="NO15" s="64"/>
      <c r="NP15" s="64"/>
      <c r="NQ15" s="64"/>
      <c r="NR15" s="64"/>
      <c r="NS15" s="64"/>
      <c r="NT15" s="64"/>
      <c r="NU15" s="64"/>
      <c r="NV15" s="64"/>
      <c r="NW15" s="64"/>
      <c r="NX15" s="64"/>
      <c r="NY15" s="64"/>
      <c r="NZ15" s="64"/>
      <c r="OA15" s="64"/>
      <c r="OB15" s="64"/>
      <c r="OC15" s="64"/>
      <c r="OD15" s="64"/>
      <c r="OE15" s="64"/>
      <c r="OF15" s="64"/>
      <c r="OG15" s="64"/>
      <c r="OH15" s="64"/>
      <c r="OI15" s="64"/>
      <c r="OJ15" s="64"/>
      <c r="OK15" s="64"/>
      <c r="OL15" s="64"/>
      <c r="OM15" s="64"/>
      <c r="ON15" s="64"/>
      <c r="OO15" s="64"/>
      <c r="OP15" s="64"/>
      <c r="OQ15" s="64"/>
      <c r="OR15" s="64"/>
      <c r="OS15" s="64"/>
      <c r="OT15" s="64"/>
      <c r="OU15" s="64"/>
      <c r="OV15" s="64"/>
      <c r="OW15" s="64"/>
      <c r="OX15" s="64"/>
      <c r="OY15" s="64"/>
      <c r="OZ15" s="64"/>
      <c r="PA15" s="64"/>
      <c r="PB15" s="64"/>
      <c r="PC15" s="64"/>
      <c r="PD15" s="64"/>
      <c r="PE15" s="64"/>
      <c r="PF15" s="64"/>
      <c r="PG15" s="64"/>
      <c r="PH15" s="64"/>
      <c r="PI15" s="64"/>
      <c r="PJ15" s="64"/>
      <c r="PK15" s="64"/>
      <c r="PL15" s="64"/>
      <c r="PM15" s="64"/>
      <c r="PN15" s="64"/>
      <c r="PO15" s="64"/>
      <c r="PP15" s="64"/>
      <c r="PQ15" s="64"/>
      <c r="PR15" s="64"/>
      <c r="PS15" s="64"/>
      <c r="PT15" s="64"/>
      <c r="PU15" s="64"/>
      <c r="PV15" s="64"/>
      <c r="PW15" s="64"/>
      <c r="PX15" s="64"/>
      <c r="PY15" s="64"/>
      <c r="PZ15" s="64"/>
      <c r="QA15" s="64"/>
      <c r="QB15" s="64"/>
      <c r="QC15" s="64"/>
      <c r="QD15" s="64"/>
      <c r="QE15" s="64"/>
      <c r="QF15" s="64"/>
      <c r="QG15" s="64"/>
      <c r="QH15" s="64"/>
      <c r="QI15" s="64"/>
      <c r="QJ15" s="64"/>
      <c r="QK15" s="64"/>
      <c r="QL15" s="64"/>
      <c r="QM15" s="64"/>
      <c r="QN15" s="64"/>
      <c r="QO15" s="64"/>
      <c r="QP15" s="64"/>
      <c r="QQ15" s="64"/>
      <c r="QR15" s="64"/>
      <c r="QS15" s="64"/>
      <c r="QT15" s="64"/>
      <c r="QU15" s="64"/>
      <c r="QV15" s="64"/>
      <c r="QW15" s="64"/>
      <c r="QX15" s="64"/>
      <c r="QY15" s="64"/>
      <c r="QZ15" s="64"/>
      <c r="RA15" s="64"/>
      <c r="RB15" s="64"/>
      <c r="RC15" s="64"/>
      <c r="RD15" s="64"/>
      <c r="RE15" s="64"/>
      <c r="RF15" s="64"/>
      <c r="RG15" s="64"/>
      <c r="RH15" s="64"/>
      <c r="RI15" s="64"/>
      <c r="RJ15" s="64"/>
      <c r="RK15" s="64"/>
      <c r="RL15" s="64"/>
      <c r="RM15" s="64"/>
      <c r="RN15" s="64"/>
      <c r="RO15" s="64"/>
      <c r="RP15" s="64"/>
      <c r="RQ15" s="64"/>
      <c r="RR15" s="64"/>
      <c r="RS15" s="64"/>
      <c r="RT15" s="64"/>
      <c r="RU15" s="64"/>
      <c r="RV15" s="64"/>
      <c r="RW15" s="64"/>
      <c r="RX15" s="64"/>
      <c r="RY15" s="64"/>
      <c r="RZ15" s="64"/>
      <c r="SA15" s="64"/>
      <c r="SB15" s="64"/>
      <c r="SC15" s="64"/>
      <c r="SD15" s="64"/>
      <c r="SE15" s="64"/>
      <c r="SF15" s="64"/>
      <c r="SG15" s="64"/>
      <c r="SH15" s="64"/>
      <c r="SI15" s="64"/>
      <c r="SJ15" s="64"/>
      <c r="SK15" s="64"/>
      <c r="SL15" s="64"/>
      <c r="SM15" s="64"/>
      <c r="SN15" s="64"/>
      <c r="SO15" s="64"/>
      <c r="SP15" s="64"/>
      <c r="SQ15" s="64"/>
      <c r="SR15" s="64"/>
      <c r="SS15" s="64"/>
      <c r="ST15" s="64"/>
      <c r="SU15" s="64"/>
      <c r="SV15" s="64"/>
      <c r="SW15" s="64"/>
      <c r="SX15" s="64"/>
      <c r="SY15" s="64"/>
      <c r="SZ15" s="64"/>
      <c r="TA15" s="64"/>
      <c r="TB15" s="64"/>
      <c r="TC15" s="64"/>
      <c r="TD15" s="64"/>
      <c r="TE15" s="64"/>
      <c r="TF15" s="64"/>
      <c r="TG15" s="64"/>
      <c r="TH15" s="64"/>
      <c r="TI15" s="64"/>
      <c r="TJ15" s="64"/>
      <c r="TK15" s="64"/>
      <c r="TL15" s="64"/>
      <c r="TM15" s="64"/>
      <c r="TN15" s="64"/>
      <c r="TO15" s="64"/>
      <c r="TP15" s="64"/>
      <c r="TQ15" s="64"/>
      <c r="TR15" s="64"/>
      <c r="TS15" s="64"/>
      <c r="TT15" s="64"/>
      <c r="TU15" s="64"/>
      <c r="TV15" s="64"/>
      <c r="TW15" s="64"/>
      <c r="TX15" s="64"/>
      <c r="TY15" s="64"/>
      <c r="TZ15" s="64"/>
      <c r="UA15" s="64"/>
      <c r="UB15" s="64"/>
      <c r="UC15" s="64"/>
      <c r="UD15" s="64"/>
      <c r="UE15" s="64"/>
      <c r="UF15" s="64"/>
      <c r="UG15" s="64"/>
      <c r="UH15" s="64"/>
      <c r="UI15" s="64"/>
      <c r="UJ15" s="64"/>
      <c r="UK15" s="64"/>
      <c r="UL15" s="64"/>
      <c r="UM15" s="64"/>
      <c r="UN15" s="64"/>
      <c r="UO15" s="64"/>
      <c r="UP15" s="64"/>
      <c r="UQ15" s="64"/>
      <c r="UR15" s="64"/>
      <c r="US15" s="64"/>
      <c r="UT15" s="64"/>
      <c r="UU15" s="64"/>
      <c r="UV15" s="64"/>
      <c r="UW15" s="64"/>
      <c r="UX15" s="64"/>
      <c r="UY15" s="64"/>
      <c r="UZ15" s="64"/>
      <c r="VA15" s="64"/>
      <c r="VB15" s="64"/>
      <c r="VC15" s="64"/>
      <c r="VD15" s="64"/>
      <c r="VE15" s="64"/>
      <c r="VF15" s="64"/>
      <c r="VG15" s="64"/>
      <c r="VH15" s="64"/>
      <c r="VI15" s="64"/>
      <c r="VJ15" s="64"/>
      <c r="VK15" s="64"/>
      <c r="VL15" s="64"/>
      <c r="VM15" s="64"/>
      <c r="VN15" s="64"/>
      <c r="VO15" s="64"/>
      <c r="VP15" s="64"/>
      <c r="VQ15" s="64"/>
      <c r="VR15" s="64"/>
      <c r="VS15" s="64"/>
      <c r="VT15" s="64"/>
      <c r="VU15" s="64"/>
      <c r="VV15" s="64"/>
      <c r="VW15" s="64"/>
      <c r="VX15" s="64"/>
      <c r="VY15" s="64"/>
      <c r="VZ15" s="64"/>
      <c r="WA15" s="64"/>
      <c r="WB15" s="64"/>
      <c r="WC15" s="64"/>
      <c r="WD15" s="64"/>
      <c r="WE15" s="64"/>
      <c r="WF15" s="64"/>
      <c r="WG15" s="64"/>
      <c r="WH15" s="64"/>
      <c r="WI15" s="64"/>
      <c r="WJ15" s="64"/>
      <c r="WK15" s="64"/>
      <c r="WL15" s="64"/>
      <c r="WM15" s="64"/>
      <c r="WN15" s="64"/>
      <c r="WO15" s="64"/>
      <c r="WP15" s="64"/>
      <c r="WQ15" s="64"/>
      <c r="WR15" s="64"/>
      <c r="WS15" s="64"/>
      <c r="WT15" s="64"/>
      <c r="WU15" s="64"/>
      <c r="WV15" s="64"/>
      <c r="WW15" s="64"/>
      <c r="WX15" s="64"/>
      <c r="WY15" s="64"/>
      <c r="WZ15" s="64"/>
      <c r="XA15" s="64"/>
      <c r="XB15" s="64"/>
      <c r="XC15" s="64"/>
      <c r="XD15" s="64"/>
      <c r="XE15" s="64"/>
      <c r="XF15" s="64"/>
      <c r="XG15" s="64"/>
      <c r="XH15" s="64"/>
      <c r="XI15" s="64"/>
      <c r="XJ15" s="64"/>
      <c r="XK15" s="64"/>
      <c r="XL15" s="64"/>
      <c r="XM15" s="64"/>
      <c r="XN15" s="64"/>
      <c r="XO15" s="64"/>
      <c r="XP15" s="64"/>
      <c r="XQ15" s="64"/>
      <c r="XR15" s="64"/>
      <c r="XS15" s="64"/>
      <c r="XT15" s="64"/>
      <c r="XU15" s="64"/>
      <c r="XV15" s="64"/>
      <c r="XW15" s="64"/>
      <c r="XX15" s="64"/>
      <c r="XY15" s="64"/>
      <c r="XZ15" s="64"/>
      <c r="YA15" s="64"/>
      <c r="YB15" s="64"/>
      <c r="YC15" s="64"/>
      <c r="YD15" s="64"/>
      <c r="YE15" s="64"/>
      <c r="YF15" s="64"/>
      <c r="YG15" s="64"/>
      <c r="YH15" s="64"/>
      <c r="YI15" s="64"/>
      <c r="YJ15" s="64"/>
      <c r="YK15" s="64"/>
      <c r="YL15" s="64"/>
      <c r="YM15" s="64"/>
      <c r="YN15" s="64"/>
      <c r="YO15" s="64"/>
      <c r="YP15" s="64"/>
      <c r="YQ15" s="64"/>
      <c r="YR15" s="64"/>
      <c r="YS15" s="64"/>
      <c r="YT15" s="64"/>
      <c r="YU15" s="64"/>
      <c r="YV15" s="64"/>
      <c r="YW15" s="64"/>
      <c r="YX15" s="64"/>
      <c r="YY15" s="64"/>
      <c r="YZ15" s="64"/>
      <c r="ZA15" s="64"/>
      <c r="ZB15" s="64"/>
      <c r="ZC15" s="64"/>
      <c r="ZD15" s="64"/>
      <c r="ZE15" s="64"/>
      <c r="ZF15" s="64"/>
      <c r="ZG15" s="64"/>
      <c r="ZH15" s="64"/>
      <c r="ZI15" s="64"/>
      <c r="ZJ15" s="64"/>
      <c r="ZK15" s="64"/>
      <c r="ZL15" s="64"/>
      <c r="ZM15" s="64"/>
      <c r="ZN15" s="64"/>
      <c r="ZO15" s="64"/>
      <c r="ZP15" s="64"/>
      <c r="ZQ15" s="64"/>
      <c r="ZR15" s="64"/>
      <c r="ZS15" s="64"/>
      <c r="ZT15" s="64"/>
      <c r="ZU15" s="64"/>
      <c r="ZV15" s="64"/>
      <c r="ZW15" s="64"/>
      <c r="ZX15" s="64"/>
      <c r="ZY15" s="64"/>
      <c r="ZZ15" s="64"/>
      <c r="AAA15" s="64"/>
      <c r="AAB15" s="64"/>
      <c r="AAC15" s="64"/>
      <c r="AAD15" s="64"/>
      <c r="AAE15" s="64"/>
      <c r="AAF15" s="64"/>
      <c r="AAG15" s="64"/>
      <c r="AAH15" s="64"/>
      <c r="AAI15" s="64"/>
      <c r="AAJ15" s="64"/>
      <c r="AAK15" s="64"/>
      <c r="AAL15" s="64"/>
      <c r="AAM15" s="64"/>
      <c r="AAN15" s="64"/>
      <c r="AAO15" s="64"/>
      <c r="AAP15" s="64"/>
      <c r="AAQ15" s="64"/>
      <c r="AAR15" s="64"/>
      <c r="AAS15" s="64"/>
      <c r="AAT15" s="64"/>
      <c r="AAU15" s="64"/>
      <c r="AAV15" s="64"/>
      <c r="AAW15" s="64"/>
      <c r="AAX15" s="64"/>
      <c r="AAY15" s="64"/>
      <c r="AAZ15" s="64"/>
      <c r="ABA15" s="64"/>
      <c r="ABB15" s="64"/>
      <c r="ABC15" s="64"/>
      <c r="ABD15" s="64"/>
      <c r="ABE15" s="64"/>
      <c r="ABF15" s="64"/>
      <c r="ABG15" s="64"/>
      <c r="ABH15" s="64"/>
      <c r="ABI15" s="64"/>
      <c r="ABJ15" s="64"/>
      <c r="ABK15" s="64"/>
      <c r="ABL15" s="64"/>
      <c r="ABM15" s="64"/>
      <c r="ABN15" s="64"/>
      <c r="ABO15" s="64"/>
      <c r="ABP15" s="64"/>
      <c r="ABQ15" s="64"/>
      <c r="ABR15" s="64"/>
      <c r="ABS15" s="64"/>
      <c r="ABT15" s="64"/>
      <c r="ABU15" s="64"/>
      <c r="ABV15" s="64"/>
      <c r="ABW15" s="64"/>
      <c r="ABX15" s="64"/>
      <c r="ABY15" s="64"/>
      <c r="ABZ15" s="64"/>
      <c r="ACA15" s="64"/>
      <c r="ACB15" s="64"/>
      <c r="ACC15" s="64"/>
      <c r="ACD15" s="64"/>
      <c r="ACE15" s="64"/>
      <c r="ACF15" s="64"/>
      <c r="ACG15" s="64"/>
      <c r="ACH15" s="64"/>
      <c r="ACI15" s="64"/>
      <c r="ACJ15" s="64"/>
      <c r="ACK15" s="64"/>
      <c r="ACL15" s="64"/>
      <c r="ACM15" s="64"/>
      <c r="ACN15" s="64"/>
      <c r="ACO15" s="64"/>
      <c r="ACP15" s="64"/>
      <c r="ACQ15" s="64"/>
      <c r="ACR15" s="64"/>
      <c r="ACS15" s="64"/>
      <c r="ACT15" s="64"/>
      <c r="ACU15" s="64"/>
      <c r="ACV15" s="64"/>
      <c r="ACW15" s="64"/>
      <c r="ACX15" s="64"/>
      <c r="ACY15" s="64"/>
      <c r="ACZ15" s="64"/>
      <c r="ADA15" s="64"/>
      <c r="ADB15" s="64"/>
      <c r="ADC15" s="64"/>
      <c r="ADD15" s="64"/>
      <c r="ADE15" s="64"/>
      <c r="ADF15" s="64"/>
      <c r="ADG15" s="64"/>
      <c r="ADH15" s="64"/>
      <c r="ADI15" s="64"/>
      <c r="ADJ15" s="64"/>
      <c r="ADK15" s="64"/>
      <c r="ADL15" s="64"/>
      <c r="ADM15" s="64"/>
      <c r="ADN15" s="64"/>
      <c r="ADO15" s="64"/>
      <c r="ADP15" s="64"/>
      <c r="ADQ15" s="64"/>
      <c r="ADR15" s="64"/>
      <c r="ADS15" s="64"/>
      <c r="ADT15" s="64"/>
      <c r="ADU15" s="64"/>
      <c r="ADV15" s="64"/>
      <c r="ADW15" s="64"/>
      <c r="ADX15" s="64"/>
      <c r="ADY15" s="64"/>
      <c r="ADZ15" s="64"/>
      <c r="AEA15" s="64"/>
      <c r="AEB15" s="64"/>
      <c r="AEC15" s="64"/>
      <c r="AED15" s="64"/>
      <c r="AEE15" s="64"/>
      <c r="AEF15" s="64"/>
      <c r="AEG15" s="64"/>
      <c r="AEH15" s="64"/>
      <c r="AEI15" s="64"/>
      <c r="AEJ15" s="64"/>
      <c r="AEK15" s="64"/>
      <c r="AEL15" s="64"/>
      <c r="AEM15" s="64"/>
      <c r="AEN15" s="64"/>
      <c r="AEO15" s="64"/>
      <c r="AEP15" s="64"/>
      <c r="AEQ15" s="64"/>
      <c r="AER15" s="64"/>
      <c r="AES15" s="64"/>
      <c r="AET15" s="64"/>
      <c r="AEU15" s="64"/>
      <c r="AEV15" s="64"/>
      <c r="AEW15" s="64"/>
      <c r="AEX15" s="64"/>
      <c r="AEY15" s="64"/>
      <c r="AEZ15" s="64"/>
      <c r="AFA15" s="64"/>
      <c r="AFB15" s="64"/>
      <c r="AFC15" s="64"/>
      <c r="AFD15" s="64"/>
      <c r="AFE15" s="64"/>
      <c r="AFF15" s="64"/>
      <c r="AFG15" s="64"/>
      <c r="AFH15" s="64"/>
      <c r="AFI15" s="64"/>
      <c r="AFJ15" s="64"/>
      <c r="AFK15" s="64"/>
      <c r="AFL15" s="64"/>
      <c r="AFM15" s="64"/>
      <c r="AFN15" s="64"/>
      <c r="AFO15" s="64"/>
      <c r="AFP15" s="64"/>
      <c r="AFQ15" s="64"/>
      <c r="AFR15" s="64"/>
      <c r="AFS15" s="64"/>
      <c r="AFT15" s="64"/>
      <c r="AFU15" s="64"/>
      <c r="AFV15" s="64"/>
      <c r="AFW15" s="64"/>
      <c r="AFX15" s="64"/>
      <c r="AFY15" s="64"/>
      <c r="AFZ15" s="64"/>
      <c r="AGA15" s="64"/>
      <c r="AGB15" s="64"/>
      <c r="AGC15" s="64"/>
      <c r="AGD15" s="64"/>
      <c r="AGE15" s="64"/>
      <c r="AGF15" s="64"/>
      <c r="AGG15" s="64"/>
      <c r="AGH15" s="64"/>
      <c r="AGI15" s="64"/>
      <c r="AGJ15" s="64"/>
      <c r="AGK15" s="64"/>
      <c r="AGL15" s="64"/>
      <c r="AGM15" s="64"/>
      <c r="AGN15" s="64"/>
      <c r="AGO15" s="64"/>
      <c r="AGP15" s="64"/>
      <c r="AGQ15" s="64"/>
      <c r="AGR15" s="64"/>
      <c r="AGS15" s="64"/>
      <c r="AGT15" s="64"/>
      <c r="AGU15" s="64"/>
      <c r="AGV15" s="64"/>
      <c r="AGW15" s="64"/>
      <c r="AGX15" s="64"/>
      <c r="AGY15" s="64"/>
      <c r="AGZ15" s="64"/>
      <c r="AHA15" s="64"/>
      <c r="AHB15" s="64"/>
      <c r="AHC15" s="64"/>
      <c r="AHD15" s="64"/>
      <c r="AHE15" s="64"/>
      <c r="AHF15" s="64"/>
      <c r="AHG15" s="64"/>
      <c r="AHH15" s="64"/>
      <c r="AHI15" s="64"/>
      <c r="AHJ15" s="64"/>
      <c r="AHK15" s="64"/>
      <c r="AHL15" s="64"/>
      <c r="AHM15" s="64"/>
      <c r="AHN15" s="64"/>
      <c r="AHO15" s="64"/>
      <c r="AHP15" s="64"/>
      <c r="AHQ15" s="64"/>
      <c r="AHR15" s="64"/>
      <c r="AHS15" s="64"/>
      <c r="AHT15" s="64"/>
      <c r="AHU15" s="64"/>
      <c r="AHV15" s="64"/>
      <c r="AHW15" s="64"/>
      <c r="AHX15" s="64"/>
      <c r="AHY15" s="64"/>
      <c r="AHZ15" s="64"/>
      <c r="AIA15" s="64"/>
      <c r="AIB15" s="64"/>
      <c r="AIC15" s="64"/>
      <c r="AID15" s="64"/>
      <c r="AIE15" s="64"/>
      <c r="AIF15" s="64"/>
      <c r="AIG15" s="64"/>
      <c r="AIH15" s="64"/>
      <c r="AII15" s="64"/>
      <c r="AIJ15" s="64"/>
      <c r="AIK15" s="64"/>
      <c r="AIL15" s="64"/>
      <c r="AIM15" s="64"/>
      <c r="AIN15" s="64"/>
      <c r="AIO15" s="64"/>
      <c r="AIP15" s="64"/>
      <c r="AIQ15" s="64"/>
      <c r="AIR15" s="64"/>
      <c r="AIS15" s="64"/>
      <c r="AIT15" s="64"/>
      <c r="AIU15" s="64"/>
      <c r="AIV15" s="64"/>
      <c r="AIW15" s="64"/>
      <c r="AIX15" s="64"/>
      <c r="AIY15" s="64"/>
      <c r="AIZ15" s="64"/>
      <c r="AJA15" s="64"/>
      <c r="AJB15" s="64"/>
      <c r="AJC15" s="64"/>
      <c r="AJD15" s="64"/>
      <c r="AJE15" s="64"/>
      <c r="AJF15" s="64"/>
      <c r="AJG15" s="64"/>
      <c r="AJH15" s="64"/>
      <c r="AJI15" s="64"/>
      <c r="AJJ15" s="64"/>
      <c r="AJK15" s="64"/>
      <c r="AJL15" s="64"/>
      <c r="AJM15" s="64"/>
      <c r="AJN15" s="64"/>
      <c r="AJO15" s="64"/>
      <c r="AJP15" s="64"/>
      <c r="AJQ15" s="64"/>
      <c r="AJR15" s="64"/>
      <c r="AJS15" s="64"/>
      <c r="AJT15" s="64"/>
      <c r="AJU15" s="64"/>
      <c r="AJV15" s="64"/>
      <c r="AJW15" s="64"/>
      <c r="AJX15" s="64"/>
      <c r="AJY15" s="64"/>
      <c r="AJZ15" s="64"/>
      <c r="AKA15" s="64"/>
      <c r="AKB15" s="64"/>
      <c r="AKC15" s="64"/>
      <c r="AKD15" s="64"/>
      <c r="AKE15" s="64"/>
      <c r="AKF15" s="64"/>
      <c r="AKG15" s="64"/>
      <c r="AKH15" s="64"/>
      <c r="AKI15" s="64"/>
      <c r="AKJ15" s="64"/>
      <c r="AKK15" s="64"/>
      <c r="AKL15" s="64"/>
      <c r="AKM15" s="64"/>
      <c r="AKN15" s="64"/>
      <c r="AKO15" s="64"/>
      <c r="AKP15" s="64"/>
      <c r="AKQ15" s="64"/>
      <c r="AKR15" s="64"/>
      <c r="AKS15" s="64"/>
      <c r="AKT15" s="64"/>
      <c r="AKU15" s="64"/>
      <c r="AKV15" s="64"/>
      <c r="AKW15" s="64"/>
      <c r="AKX15" s="64"/>
      <c r="AKY15" s="64"/>
      <c r="AKZ15" s="64"/>
      <c r="ALA15" s="64"/>
      <c r="ALB15" s="64"/>
      <c r="ALC15" s="64"/>
      <c r="ALD15" s="64"/>
      <c r="ALE15" s="64"/>
      <c r="ALF15" s="64"/>
      <c r="ALG15" s="64"/>
      <c r="ALH15" s="64"/>
      <c r="ALI15" s="64"/>
      <c r="ALJ15" s="64"/>
      <c r="ALK15" s="64"/>
      <c r="ALL15" s="64"/>
      <c r="ALM15" s="64"/>
      <c r="ALN15" s="64"/>
      <c r="ALO15" s="64"/>
      <c r="ALP15" s="64"/>
      <c r="ALQ15" s="64"/>
      <c r="ALR15" s="64"/>
      <c r="ALS15" s="64"/>
      <c r="ALT15" s="64"/>
      <c r="ALU15" s="64"/>
      <c r="ALV15" s="64"/>
      <c r="ALW15" s="64"/>
      <c r="ALX15" s="64"/>
      <c r="ALY15" s="64"/>
      <c r="ALZ15" s="64"/>
      <c r="AMA15" s="64"/>
      <c r="AMB15" s="64"/>
      <c r="AMC15" s="64"/>
      <c r="AMD15" s="64"/>
      <c r="AME15" s="64"/>
      <c r="AMF15" s="64"/>
      <c r="AMG15" s="64"/>
      <c r="AMH15" s="64"/>
      <c r="AMI15" s="64"/>
      <c r="AMJ15" s="64"/>
      <c r="AMK15" s="64"/>
      <c r="AML15" s="64"/>
      <c r="AMM15" s="64"/>
      <c r="AMN15" s="64"/>
      <c r="AMO15" s="64"/>
      <c r="AMP15" s="64"/>
      <c r="AMQ15" s="64"/>
      <c r="AMR15" s="64"/>
      <c r="AMS15" s="64"/>
      <c r="AMT15" s="64"/>
      <c r="AMU15" s="64"/>
      <c r="AMV15" s="64"/>
      <c r="AMW15" s="64"/>
      <c r="AMX15" s="64"/>
      <c r="AMY15" s="64"/>
      <c r="AMZ15" s="64"/>
      <c r="ANA15" s="64"/>
      <c r="ANB15" s="64"/>
      <c r="ANC15" s="64"/>
      <c r="AND15" s="64"/>
      <c r="ANE15" s="64"/>
      <c r="ANF15" s="64"/>
      <c r="ANG15" s="64"/>
      <c r="ANH15" s="64"/>
      <c r="ANI15" s="64"/>
      <c r="ANJ15" s="64"/>
      <c r="ANK15" s="64"/>
      <c r="ANL15" s="64"/>
      <c r="ANM15" s="64"/>
      <c r="ANN15" s="64"/>
      <c r="ANO15" s="64"/>
      <c r="ANP15" s="64"/>
      <c r="ANQ15" s="64"/>
      <c r="ANR15" s="64"/>
      <c r="ANS15" s="64"/>
      <c r="ANT15" s="64"/>
      <c r="ANU15" s="64"/>
      <c r="ANV15" s="64"/>
      <c r="ANW15" s="64"/>
      <c r="ANX15" s="64"/>
      <c r="ANY15" s="64"/>
      <c r="ANZ15" s="64"/>
      <c r="AOA15" s="64"/>
      <c r="AOB15" s="64"/>
      <c r="AOC15" s="64"/>
      <c r="AOD15" s="64"/>
      <c r="AOE15" s="64"/>
      <c r="AOF15" s="64"/>
      <c r="AOG15" s="64"/>
      <c r="AOH15" s="64"/>
      <c r="AOI15" s="64"/>
      <c r="AOJ15" s="64"/>
      <c r="AOK15" s="64"/>
      <c r="AOL15" s="64"/>
      <c r="AOM15" s="64"/>
      <c r="AON15" s="64"/>
      <c r="AOO15" s="64"/>
      <c r="AOP15" s="64"/>
      <c r="AOQ15" s="64"/>
      <c r="AOR15" s="64"/>
      <c r="AOS15" s="64"/>
      <c r="AOT15" s="64"/>
      <c r="AOU15" s="64"/>
      <c r="AOV15" s="64"/>
      <c r="AOW15" s="64"/>
      <c r="AOX15" s="64"/>
      <c r="AOY15" s="64"/>
      <c r="AOZ15" s="64"/>
      <c r="APA15" s="64"/>
      <c r="APB15" s="64"/>
      <c r="APC15" s="64"/>
      <c r="APD15" s="64"/>
      <c r="APE15" s="64"/>
      <c r="APF15" s="64"/>
      <c r="APG15" s="64"/>
      <c r="APH15" s="64"/>
      <c r="API15" s="64"/>
      <c r="APJ15" s="64"/>
      <c r="APK15" s="64"/>
      <c r="APL15" s="64"/>
      <c r="APM15" s="64"/>
      <c r="APN15" s="64"/>
      <c r="APO15" s="64"/>
      <c r="APP15" s="64"/>
      <c r="APQ15" s="64"/>
      <c r="APR15" s="64"/>
      <c r="APS15" s="64"/>
      <c r="APT15" s="64"/>
      <c r="APU15" s="64"/>
      <c r="APV15" s="64"/>
      <c r="APW15" s="64"/>
      <c r="APX15" s="64"/>
      <c r="APY15" s="64"/>
      <c r="APZ15" s="64"/>
      <c r="AQA15" s="64"/>
      <c r="AQB15" s="64"/>
      <c r="AQC15" s="64"/>
      <c r="AQD15" s="64"/>
      <c r="AQE15" s="64"/>
      <c r="AQF15" s="64"/>
      <c r="AQG15" s="64"/>
      <c r="AQH15" s="64"/>
      <c r="AQI15" s="64"/>
      <c r="AQJ15" s="64"/>
      <c r="AQK15" s="64"/>
      <c r="AQL15" s="64"/>
      <c r="AQM15" s="64"/>
      <c r="AQN15" s="64"/>
      <c r="AQO15" s="64"/>
      <c r="AQP15" s="64"/>
      <c r="AQQ15" s="64"/>
      <c r="AQR15" s="64"/>
      <c r="AQS15" s="64"/>
      <c r="AQT15" s="64"/>
      <c r="AQU15" s="64"/>
      <c r="AQV15" s="64"/>
      <c r="AQW15" s="64"/>
      <c r="AQX15" s="64"/>
      <c r="AQY15" s="64"/>
      <c r="AQZ15" s="64"/>
      <c r="ARA15" s="64"/>
      <c r="ARB15" s="64"/>
      <c r="ARC15" s="64"/>
      <c r="ARD15" s="64"/>
      <c r="ARE15" s="64"/>
      <c r="ARF15" s="64"/>
      <c r="ARG15" s="64"/>
      <c r="ARH15" s="64"/>
      <c r="ARI15" s="64"/>
      <c r="ARJ15" s="64"/>
      <c r="ARK15" s="64"/>
      <c r="ARL15" s="64"/>
      <c r="ARM15" s="64"/>
      <c r="ARN15" s="64"/>
      <c r="ARO15" s="64"/>
      <c r="ARP15" s="64"/>
      <c r="ARQ15" s="64"/>
      <c r="ARR15" s="64"/>
      <c r="ARS15" s="64"/>
      <c r="ART15" s="64"/>
      <c r="ARU15" s="64"/>
      <c r="ARV15" s="64"/>
      <c r="ARW15" s="64"/>
      <c r="ARX15" s="64"/>
      <c r="ARY15" s="64"/>
      <c r="ARZ15" s="64"/>
      <c r="ASA15" s="64"/>
      <c r="ASB15" s="64"/>
      <c r="ASC15" s="64"/>
      <c r="ASD15" s="64"/>
      <c r="ASE15" s="64"/>
      <c r="ASF15" s="64"/>
      <c r="ASG15" s="64"/>
      <c r="ASH15" s="64"/>
      <c r="ASI15" s="64"/>
      <c r="ASJ15" s="64"/>
      <c r="ASK15" s="64"/>
      <c r="ASL15" s="64"/>
      <c r="ASM15" s="64"/>
      <c r="ASN15" s="64"/>
      <c r="ASO15" s="64"/>
      <c r="ASP15" s="64"/>
      <c r="ASQ15" s="64"/>
      <c r="ASR15" s="64"/>
      <c r="ASS15" s="64"/>
      <c r="AST15" s="64"/>
      <c r="ASU15" s="64"/>
      <c r="ASV15" s="64"/>
      <c r="ASW15" s="64"/>
      <c r="ASX15" s="64"/>
      <c r="ASY15" s="64"/>
      <c r="ASZ15" s="64"/>
      <c r="ATA15" s="64"/>
      <c r="ATB15" s="64"/>
      <c r="ATC15" s="64"/>
      <c r="ATD15" s="64"/>
      <c r="ATE15" s="64"/>
      <c r="ATF15" s="64"/>
      <c r="ATG15" s="64"/>
      <c r="ATH15" s="64"/>
      <c r="ATI15" s="64"/>
      <c r="ATJ15" s="64"/>
      <c r="ATK15" s="64"/>
      <c r="ATL15" s="64"/>
      <c r="ATM15" s="64"/>
      <c r="ATN15" s="64"/>
      <c r="ATO15" s="64"/>
      <c r="ATP15" s="64"/>
      <c r="ATQ15" s="64"/>
      <c r="ATR15" s="64"/>
      <c r="ATS15" s="64"/>
      <c r="ATT15" s="64"/>
      <c r="ATU15" s="64"/>
      <c r="ATV15" s="64"/>
      <c r="ATW15" s="64"/>
      <c r="ATX15" s="64"/>
      <c r="ATY15" s="64"/>
      <c r="ATZ15" s="64"/>
      <c r="AUA15" s="64"/>
      <c r="AUB15" s="64"/>
      <c r="AUC15" s="64"/>
      <c r="AUD15" s="64"/>
      <c r="AUE15" s="64"/>
      <c r="AUF15" s="64"/>
      <c r="AUG15" s="64"/>
      <c r="AUH15" s="64"/>
      <c r="AUI15" s="64"/>
      <c r="AUJ15" s="64"/>
      <c r="AUK15" s="64"/>
      <c r="AUL15" s="64"/>
      <c r="AUM15" s="64"/>
      <c r="AUN15" s="64"/>
      <c r="AUO15" s="64"/>
      <c r="AUP15" s="64"/>
      <c r="AUQ15" s="64"/>
      <c r="AUR15" s="64"/>
      <c r="AUS15" s="64"/>
      <c r="AUT15" s="64"/>
      <c r="AUU15" s="64"/>
      <c r="AUV15" s="64"/>
      <c r="AUW15" s="64"/>
      <c r="AUX15" s="64"/>
      <c r="AUY15" s="64"/>
      <c r="AUZ15" s="64"/>
      <c r="AVA15" s="64"/>
      <c r="AVB15" s="64"/>
      <c r="AVC15" s="64"/>
      <c r="AVD15" s="64"/>
      <c r="AVE15" s="64"/>
      <c r="AVF15" s="64"/>
      <c r="AVG15" s="64"/>
      <c r="AVH15" s="64"/>
      <c r="AVI15" s="64"/>
      <c r="AVJ15" s="64"/>
      <c r="AVK15" s="64"/>
      <c r="AVL15" s="64"/>
      <c r="AVM15" s="64"/>
      <c r="AVN15" s="64"/>
      <c r="AVO15" s="64"/>
      <c r="AVP15" s="64"/>
      <c r="AVQ15" s="64"/>
      <c r="AVR15" s="64"/>
      <c r="AVS15" s="64"/>
      <c r="AVT15" s="64"/>
      <c r="AVU15" s="64"/>
      <c r="AVV15" s="64"/>
      <c r="AVW15" s="64"/>
      <c r="AVX15" s="64"/>
      <c r="AVY15" s="64"/>
      <c r="AVZ15" s="64"/>
      <c r="AWA15" s="64"/>
      <c r="AWB15" s="64"/>
      <c r="AWC15" s="64"/>
      <c r="AWD15" s="64"/>
      <c r="AWE15" s="64"/>
      <c r="AWF15" s="64"/>
      <c r="AWG15" s="64"/>
      <c r="AWH15" s="64"/>
      <c r="AWI15" s="64"/>
      <c r="AWJ15" s="64"/>
      <c r="AWK15" s="64"/>
      <c r="AWL15" s="64"/>
      <c r="AWM15" s="64"/>
      <c r="AWN15" s="64"/>
      <c r="AWO15" s="64"/>
      <c r="AWP15" s="64"/>
      <c r="AWQ15" s="64"/>
      <c r="AWR15" s="64"/>
      <c r="AWS15" s="64"/>
      <c r="AWT15" s="64"/>
      <c r="AWU15" s="64"/>
      <c r="AWV15" s="64"/>
      <c r="AWW15" s="64"/>
      <c r="AWX15" s="64"/>
      <c r="AWY15" s="64"/>
      <c r="AWZ15" s="64"/>
      <c r="AXA15" s="64"/>
      <c r="AXB15" s="64"/>
      <c r="AXC15" s="64"/>
      <c r="AXD15" s="64"/>
      <c r="AXE15" s="64"/>
      <c r="AXF15" s="64"/>
      <c r="AXG15" s="64"/>
      <c r="AXH15" s="64"/>
      <c r="AXI15" s="64"/>
      <c r="AXJ15" s="64"/>
      <c r="AXK15" s="64"/>
      <c r="AXL15" s="64"/>
      <c r="AXM15" s="64"/>
      <c r="AXN15" s="64"/>
      <c r="AXO15" s="64"/>
      <c r="AXP15" s="64"/>
      <c r="AXQ15" s="64"/>
      <c r="AXR15" s="64"/>
      <c r="AXS15" s="64"/>
      <c r="AXT15" s="64"/>
      <c r="AXU15" s="64"/>
      <c r="AXV15" s="64"/>
      <c r="AXW15" s="64"/>
      <c r="AXX15" s="64"/>
      <c r="AXY15" s="64"/>
      <c r="AXZ15" s="64"/>
      <c r="AYA15" s="64"/>
      <c r="AYB15" s="64"/>
      <c r="AYC15" s="64"/>
      <c r="AYD15" s="64"/>
      <c r="AYE15" s="64"/>
      <c r="AYF15" s="64"/>
      <c r="AYG15" s="64"/>
      <c r="AYH15" s="64"/>
      <c r="AYI15" s="64"/>
      <c r="AYJ15" s="64"/>
      <c r="AYK15" s="64"/>
      <c r="AYL15" s="64"/>
      <c r="AYM15" s="64"/>
      <c r="AYN15" s="64"/>
      <c r="AYO15" s="64"/>
      <c r="AYP15" s="64"/>
      <c r="AYQ15" s="64"/>
      <c r="AYR15" s="64"/>
      <c r="AYS15" s="64"/>
      <c r="AYT15" s="64"/>
      <c r="AYU15" s="64"/>
      <c r="AYV15" s="64"/>
      <c r="AYW15" s="64"/>
      <c r="AYX15" s="64"/>
      <c r="AYY15" s="64"/>
      <c r="AYZ15" s="64"/>
      <c r="AZA15" s="64"/>
      <c r="AZB15" s="64"/>
      <c r="AZC15" s="64"/>
      <c r="AZD15" s="64"/>
      <c r="AZE15" s="64"/>
      <c r="AZF15" s="64"/>
      <c r="AZG15" s="64"/>
      <c r="AZH15" s="64"/>
      <c r="AZI15" s="64"/>
      <c r="AZJ15" s="64"/>
      <c r="AZK15" s="64"/>
      <c r="AZL15" s="64"/>
      <c r="AZM15" s="64"/>
      <c r="AZN15" s="64"/>
      <c r="AZO15" s="64"/>
      <c r="AZP15" s="64"/>
      <c r="AZQ15" s="64"/>
      <c r="AZR15" s="64"/>
      <c r="AZS15" s="64"/>
      <c r="AZT15" s="64"/>
      <c r="AZU15" s="64"/>
      <c r="AZV15" s="64"/>
      <c r="AZW15" s="64"/>
      <c r="AZX15" s="64"/>
      <c r="AZY15" s="64"/>
      <c r="AZZ15" s="64"/>
      <c r="BAA15" s="64"/>
      <c r="BAB15" s="64"/>
      <c r="BAC15" s="64"/>
      <c r="BAD15" s="64"/>
      <c r="BAE15" s="64"/>
      <c r="BAF15" s="64"/>
      <c r="BAG15" s="64"/>
      <c r="BAH15" s="64"/>
      <c r="BAI15" s="64"/>
      <c r="BAJ15" s="64"/>
      <c r="BAK15" s="64"/>
      <c r="BAL15" s="64"/>
      <c r="BAM15" s="64"/>
      <c r="BAN15" s="64"/>
      <c r="BAO15" s="64"/>
      <c r="BAP15" s="64"/>
      <c r="BAQ15" s="64"/>
      <c r="BAR15" s="64"/>
      <c r="BAS15" s="64"/>
      <c r="BAT15" s="64"/>
      <c r="BAU15" s="64"/>
      <c r="BAV15" s="64"/>
      <c r="BAW15" s="64"/>
      <c r="BAX15" s="64"/>
      <c r="BAY15" s="64"/>
      <c r="BAZ15" s="64"/>
      <c r="BBA15" s="64"/>
      <c r="BBB15" s="64"/>
      <c r="BBC15" s="64"/>
      <c r="BBD15" s="64"/>
      <c r="BBE15" s="64"/>
      <c r="BBF15" s="64"/>
      <c r="BBG15" s="64"/>
      <c r="BBH15" s="64"/>
      <c r="BBI15" s="64"/>
      <c r="BBJ15" s="64"/>
      <c r="BBK15" s="64"/>
      <c r="BBL15" s="64"/>
      <c r="BBM15" s="64"/>
      <c r="BBN15" s="64"/>
      <c r="BBO15" s="64"/>
      <c r="BBP15" s="64"/>
      <c r="BBQ15" s="64"/>
      <c r="BBR15" s="64"/>
      <c r="BBS15" s="64"/>
      <c r="BBT15" s="64"/>
      <c r="BBU15" s="64"/>
      <c r="BBV15" s="64"/>
      <c r="BBW15" s="64"/>
      <c r="BBX15" s="64"/>
      <c r="BBY15" s="64"/>
      <c r="BBZ15" s="64"/>
      <c r="BCA15" s="64"/>
      <c r="BCB15" s="64"/>
      <c r="BCC15" s="64"/>
      <c r="BCD15" s="64"/>
      <c r="BCE15" s="64"/>
      <c r="BCF15" s="64"/>
      <c r="BCG15" s="64"/>
      <c r="BCH15" s="64"/>
      <c r="BCI15" s="64"/>
      <c r="BCJ15" s="64"/>
      <c r="BCK15" s="64"/>
      <c r="BCL15" s="64"/>
      <c r="BCM15" s="64"/>
      <c r="BCN15" s="64"/>
      <c r="BCO15" s="64"/>
      <c r="BCP15" s="64"/>
      <c r="BCQ15" s="64"/>
      <c r="BCR15" s="64"/>
      <c r="BCS15" s="64"/>
      <c r="BCT15" s="64"/>
      <c r="BCU15" s="64"/>
      <c r="BCV15" s="64"/>
      <c r="BCW15" s="64"/>
      <c r="BCX15" s="64"/>
      <c r="BCY15" s="64"/>
      <c r="BCZ15" s="64"/>
      <c r="BDA15" s="64"/>
      <c r="BDB15" s="64"/>
      <c r="BDC15" s="64"/>
      <c r="BDD15" s="64"/>
      <c r="BDE15" s="64"/>
      <c r="BDF15" s="64"/>
      <c r="BDG15" s="64"/>
      <c r="BDH15" s="64"/>
      <c r="BDI15" s="64"/>
      <c r="BDJ15" s="64"/>
      <c r="BDK15" s="64"/>
      <c r="BDL15" s="64"/>
      <c r="BDM15" s="64"/>
      <c r="BDN15" s="64"/>
      <c r="BDO15" s="64"/>
      <c r="BDP15" s="64"/>
      <c r="BDQ15" s="64"/>
      <c r="BDR15" s="64"/>
      <c r="BDS15" s="64"/>
      <c r="BDT15" s="64"/>
      <c r="BDU15" s="64"/>
      <c r="BDV15" s="64"/>
      <c r="BDW15" s="64"/>
      <c r="BDX15" s="64"/>
      <c r="BDY15" s="64"/>
      <c r="BDZ15" s="64"/>
      <c r="BEA15" s="64"/>
      <c r="BEB15" s="64"/>
      <c r="BEC15" s="64"/>
      <c r="BED15" s="64"/>
      <c r="BEE15" s="64"/>
      <c r="BEF15" s="64"/>
      <c r="BEG15" s="64"/>
      <c r="BEH15" s="64"/>
      <c r="BEI15" s="64"/>
      <c r="BEJ15" s="64"/>
      <c r="BEK15" s="64"/>
      <c r="BEL15" s="64"/>
      <c r="BEM15" s="64"/>
      <c r="BEN15" s="64"/>
      <c r="BEO15" s="64"/>
      <c r="BEP15" s="64"/>
      <c r="BEQ15" s="64"/>
      <c r="BER15" s="64"/>
      <c r="BES15" s="64"/>
      <c r="BET15" s="64"/>
      <c r="BEU15" s="64"/>
      <c r="BEV15" s="64"/>
      <c r="BEW15" s="64"/>
      <c r="BEX15" s="64"/>
      <c r="BEY15" s="64"/>
      <c r="BEZ15" s="64"/>
      <c r="BFA15" s="64"/>
      <c r="BFB15" s="64"/>
      <c r="BFC15" s="64"/>
      <c r="BFD15" s="64"/>
      <c r="BFE15" s="64"/>
      <c r="BFF15" s="64"/>
      <c r="BFG15" s="64"/>
      <c r="BFH15" s="64"/>
      <c r="BFI15" s="64"/>
      <c r="BFJ15" s="64"/>
      <c r="BFK15" s="64"/>
      <c r="BFL15" s="64"/>
      <c r="BFM15" s="64"/>
      <c r="BFN15" s="64"/>
      <c r="BFO15" s="64"/>
      <c r="BFP15" s="64"/>
      <c r="BFQ15" s="64"/>
      <c r="BFR15" s="64"/>
      <c r="BFS15" s="64"/>
      <c r="BFT15" s="64"/>
      <c r="BFU15" s="64"/>
      <c r="BFV15" s="64"/>
      <c r="BFW15" s="64"/>
      <c r="BFX15" s="64"/>
      <c r="BFY15" s="64"/>
      <c r="BFZ15" s="64"/>
      <c r="BGA15" s="64"/>
      <c r="BGB15" s="64"/>
      <c r="BGC15" s="64"/>
      <c r="BGD15" s="64"/>
      <c r="BGE15" s="64"/>
      <c r="BGF15" s="64"/>
      <c r="BGG15" s="64"/>
      <c r="BGH15" s="64"/>
      <c r="BGI15" s="64"/>
      <c r="BGJ15" s="64"/>
      <c r="BGK15" s="64"/>
      <c r="BGL15" s="64"/>
      <c r="BGM15" s="64"/>
      <c r="BGN15" s="64"/>
      <c r="BGO15" s="64"/>
      <c r="BGP15" s="64"/>
      <c r="BGQ15" s="64"/>
      <c r="BGR15" s="64"/>
      <c r="BGS15" s="64"/>
      <c r="BGT15" s="64"/>
      <c r="BGU15" s="64"/>
      <c r="BGV15" s="64"/>
      <c r="BGW15" s="64"/>
      <c r="BGX15" s="64"/>
      <c r="BGY15" s="64"/>
      <c r="BGZ15" s="64"/>
      <c r="BHA15" s="64"/>
      <c r="BHB15" s="64"/>
      <c r="BHC15" s="64"/>
      <c r="BHD15" s="64"/>
      <c r="BHE15" s="64"/>
      <c r="BHF15" s="64"/>
      <c r="BHG15" s="64"/>
      <c r="BHH15" s="64"/>
      <c r="BHI15" s="64"/>
      <c r="BHJ15" s="64"/>
      <c r="BHK15" s="64"/>
      <c r="BHL15" s="64"/>
      <c r="BHM15" s="64"/>
      <c r="BHN15" s="64"/>
      <c r="BHO15" s="64"/>
      <c r="BHP15" s="64"/>
      <c r="BHQ15" s="64"/>
      <c r="BHR15" s="64"/>
      <c r="BHS15" s="64"/>
      <c r="BHT15" s="64"/>
      <c r="BHU15" s="64"/>
      <c r="BHV15" s="64"/>
      <c r="BHW15" s="64"/>
      <c r="BHX15" s="64"/>
      <c r="BHY15" s="64"/>
      <c r="BHZ15" s="64"/>
      <c r="BIA15" s="64"/>
      <c r="BIB15" s="64"/>
      <c r="BIC15" s="64"/>
      <c r="BID15" s="64"/>
      <c r="BIE15" s="64"/>
      <c r="BIF15" s="64"/>
      <c r="BIG15" s="64"/>
      <c r="BIH15" s="64"/>
      <c r="BII15" s="64"/>
      <c r="BIJ15" s="64"/>
      <c r="BIK15" s="64"/>
      <c r="BIL15" s="64"/>
      <c r="BIM15" s="64"/>
      <c r="BIN15" s="64"/>
      <c r="BIO15" s="64"/>
      <c r="BIP15" s="64"/>
      <c r="BIQ15" s="64"/>
      <c r="BIR15" s="64"/>
      <c r="BIS15" s="64"/>
      <c r="BIT15" s="64"/>
      <c r="BIU15" s="64"/>
      <c r="BIV15" s="64"/>
      <c r="BIW15" s="64"/>
      <c r="BIX15" s="64"/>
      <c r="BIY15" s="64"/>
      <c r="BIZ15" s="64"/>
      <c r="BJA15" s="64"/>
      <c r="BJB15" s="64"/>
      <c r="BJC15" s="64"/>
      <c r="BJD15" s="64"/>
      <c r="BJE15" s="64"/>
      <c r="BJF15" s="64"/>
      <c r="BJG15" s="64"/>
      <c r="BJH15" s="64"/>
      <c r="BJI15" s="64"/>
      <c r="BJJ15" s="64"/>
      <c r="BJK15" s="64"/>
      <c r="BJL15" s="64"/>
      <c r="BJM15" s="64"/>
      <c r="BJN15" s="64"/>
      <c r="BJO15" s="64"/>
      <c r="BJP15" s="64"/>
      <c r="BJQ15" s="64"/>
      <c r="BJR15" s="64"/>
      <c r="BJS15" s="64"/>
      <c r="BJT15" s="64"/>
      <c r="BJU15" s="64"/>
      <c r="BJV15" s="64"/>
      <c r="BJW15" s="64"/>
      <c r="BJX15" s="64"/>
      <c r="BJY15" s="64"/>
      <c r="BJZ15" s="64"/>
      <c r="BKA15" s="64"/>
      <c r="BKB15" s="64"/>
      <c r="BKC15" s="64"/>
      <c r="BKD15" s="64"/>
      <c r="BKE15" s="64"/>
      <c r="BKF15" s="64"/>
      <c r="BKG15" s="64"/>
      <c r="BKH15" s="64"/>
      <c r="BKI15" s="64"/>
      <c r="BKJ15" s="64"/>
      <c r="BKK15" s="64"/>
      <c r="BKL15" s="64"/>
      <c r="BKM15" s="64"/>
      <c r="BKN15" s="64"/>
      <c r="BKO15" s="64"/>
      <c r="BKP15" s="64"/>
      <c r="BKQ15" s="64"/>
      <c r="BKR15" s="64"/>
      <c r="BKS15" s="64"/>
      <c r="BKT15" s="64"/>
      <c r="BKU15" s="64"/>
      <c r="BKV15" s="64"/>
      <c r="BKW15" s="64"/>
      <c r="BKX15" s="64"/>
      <c r="BKY15" s="64"/>
      <c r="BKZ15" s="64"/>
      <c r="BLA15" s="64"/>
      <c r="BLB15" s="64"/>
      <c r="BLC15" s="64"/>
      <c r="BLD15" s="64"/>
      <c r="BLE15" s="64"/>
      <c r="BLF15" s="64"/>
      <c r="BLG15" s="64"/>
      <c r="BLH15" s="64"/>
      <c r="BLI15" s="64"/>
      <c r="BLJ15" s="64"/>
      <c r="BLK15" s="64"/>
      <c r="BLL15" s="64"/>
      <c r="BLM15" s="64"/>
      <c r="BLN15" s="64"/>
      <c r="BLO15" s="64"/>
      <c r="BLP15" s="64"/>
      <c r="BLQ15" s="64"/>
      <c r="BLR15" s="64"/>
      <c r="BLS15" s="64"/>
      <c r="BLT15" s="64"/>
      <c r="BLU15" s="64"/>
      <c r="BLV15" s="64"/>
      <c r="BLW15" s="64"/>
      <c r="BLX15" s="64"/>
      <c r="BLY15" s="64"/>
      <c r="BLZ15" s="64"/>
      <c r="BMA15" s="64"/>
      <c r="BMB15" s="64"/>
      <c r="BMC15" s="64"/>
      <c r="BMD15" s="64"/>
      <c r="BME15" s="64"/>
      <c r="BMF15" s="64"/>
      <c r="BMG15" s="64"/>
      <c r="BMH15" s="64"/>
      <c r="BMI15" s="64"/>
      <c r="BMJ15" s="64"/>
      <c r="BMK15" s="64"/>
      <c r="BML15" s="64"/>
      <c r="BMM15" s="64"/>
      <c r="BMN15" s="64"/>
      <c r="BMO15" s="64"/>
      <c r="BMP15" s="64"/>
      <c r="BMQ15" s="64"/>
      <c r="BMR15" s="64"/>
      <c r="BMS15" s="64"/>
      <c r="BMT15" s="64"/>
      <c r="BMU15" s="64"/>
      <c r="BMV15" s="64"/>
      <c r="BMW15" s="64"/>
      <c r="BMX15" s="64"/>
      <c r="BMY15" s="64"/>
      <c r="BMZ15" s="64"/>
      <c r="BNA15" s="64"/>
      <c r="BNB15" s="64"/>
      <c r="BNC15" s="64"/>
      <c r="BND15" s="64"/>
      <c r="BNE15" s="64"/>
      <c r="BNF15" s="64"/>
      <c r="BNG15" s="64"/>
      <c r="BNH15" s="64"/>
      <c r="BNI15" s="64"/>
      <c r="BNJ15" s="64"/>
      <c r="BNK15" s="64"/>
      <c r="BNL15" s="64"/>
      <c r="BNM15" s="64"/>
      <c r="BNN15" s="64"/>
      <c r="BNO15" s="64"/>
      <c r="BNP15" s="64"/>
      <c r="BNQ15" s="64"/>
      <c r="BNR15" s="64"/>
      <c r="BNS15" s="64"/>
      <c r="BNT15" s="64"/>
      <c r="BNU15" s="64"/>
      <c r="BNV15" s="64"/>
      <c r="BNW15" s="64"/>
      <c r="BNX15" s="64"/>
      <c r="BNY15" s="64"/>
      <c r="BNZ15" s="64"/>
      <c r="BOA15" s="64"/>
      <c r="BOB15" s="64"/>
      <c r="BOC15" s="64"/>
      <c r="BOD15" s="64"/>
      <c r="BOE15" s="64"/>
      <c r="BOF15" s="64"/>
      <c r="BOG15" s="64"/>
      <c r="BOH15" s="64"/>
      <c r="BOI15" s="64"/>
      <c r="BOJ15" s="64"/>
      <c r="BOK15" s="64"/>
      <c r="BOL15" s="64"/>
      <c r="BOM15" s="64"/>
      <c r="BON15" s="64"/>
      <c r="BOO15" s="64"/>
      <c r="BOP15" s="64"/>
      <c r="BOQ15" s="64"/>
      <c r="BOR15" s="64"/>
      <c r="BOS15" s="64"/>
      <c r="BOT15" s="64"/>
      <c r="BOU15" s="64"/>
      <c r="BOV15" s="64"/>
      <c r="BOW15" s="64"/>
      <c r="BOX15" s="64"/>
      <c r="BOY15" s="64"/>
      <c r="BOZ15" s="64"/>
      <c r="BPA15" s="64"/>
      <c r="BPB15" s="64"/>
      <c r="BPC15" s="64"/>
      <c r="BPD15" s="64"/>
      <c r="BPE15" s="64"/>
      <c r="BPF15" s="64"/>
      <c r="BPG15" s="64"/>
      <c r="BPH15" s="64"/>
      <c r="BPI15" s="64"/>
      <c r="BPJ15" s="64"/>
      <c r="BPK15" s="64"/>
      <c r="BPL15" s="64"/>
      <c r="BPM15" s="64"/>
      <c r="BPN15" s="64"/>
      <c r="BPO15" s="64"/>
      <c r="BPP15" s="64"/>
      <c r="BPQ15" s="64"/>
      <c r="BPR15" s="64"/>
      <c r="BPS15" s="64"/>
      <c r="BPT15" s="64"/>
      <c r="BPU15" s="64"/>
      <c r="BPV15" s="64"/>
      <c r="BPW15" s="64"/>
      <c r="BPX15" s="64"/>
      <c r="BPY15" s="64"/>
      <c r="BPZ15" s="64"/>
      <c r="BQA15" s="64"/>
      <c r="BQB15" s="64"/>
      <c r="BQC15" s="64"/>
      <c r="BQD15" s="64"/>
      <c r="BQE15" s="64"/>
      <c r="BQF15" s="64"/>
      <c r="BQG15" s="64"/>
      <c r="BQH15" s="64"/>
      <c r="BQI15" s="64"/>
      <c r="BQJ15" s="64"/>
      <c r="BQK15" s="64"/>
      <c r="BQL15" s="64"/>
      <c r="BQM15" s="64"/>
      <c r="BQN15" s="64"/>
      <c r="BQO15" s="64"/>
      <c r="BQP15" s="64"/>
      <c r="BQQ15" s="64"/>
      <c r="BQR15" s="64"/>
      <c r="BQS15" s="64"/>
      <c r="BQT15" s="64"/>
      <c r="BQU15" s="64"/>
      <c r="BQV15" s="64"/>
      <c r="BQW15" s="64"/>
      <c r="BQX15" s="64"/>
      <c r="BQY15" s="64"/>
      <c r="BQZ15" s="64"/>
      <c r="BRA15" s="64"/>
      <c r="BRB15" s="64"/>
      <c r="BRC15" s="64"/>
      <c r="BRD15" s="64"/>
      <c r="BRE15" s="64"/>
      <c r="BRF15" s="64"/>
      <c r="BRG15" s="64"/>
      <c r="BRH15" s="64"/>
      <c r="BRI15" s="64"/>
      <c r="BRJ15" s="64"/>
      <c r="BRK15" s="64"/>
      <c r="BRL15" s="64"/>
      <c r="BRM15" s="64"/>
      <c r="BRN15" s="64"/>
      <c r="BRO15" s="64"/>
      <c r="BRP15" s="64"/>
      <c r="BRQ15" s="64"/>
      <c r="BRR15" s="64"/>
      <c r="BRS15" s="64"/>
      <c r="BRT15" s="64"/>
      <c r="BRU15" s="64"/>
      <c r="BRV15" s="64"/>
      <c r="BRW15" s="64"/>
      <c r="BRX15" s="64"/>
      <c r="BRY15" s="64"/>
      <c r="BRZ15" s="64"/>
      <c r="BSA15" s="64"/>
      <c r="BSB15" s="64"/>
      <c r="BSC15" s="64"/>
      <c r="BSD15" s="64"/>
      <c r="BSE15" s="64"/>
      <c r="BSF15" s="64"/>
      <c r="BSG15" s="64"/>
      <c r="BSH15" s="64"/>
      <c r="BSI15" s="64"/>
      <c r="BSJ15" s="64"/>
      <c r="BSK15" s="64"/>
      <c r="BSL15" s="64"/>
      <c r="BSM15" s="64"/>
      <c r="BSN15" s="64"/>
      <c r="BSO15" s="64"/>
      <c r="BSP15" s="64"/>
      <c r="BSQ15" s="64"/>
      <c r="BSR15" s="64"/>
      <c r="BSS15" s="64"/>
      <c r="BST15" s="64"/>
      <c r="BSU15" s="64"/>
      <c r="BSV15" s="64"/>
      <c r="BSW15" s="64"/>
      <c r="BSX15" s="64"/>
      <c r="BSY15" s="64"/>
      <c r="BSZ15" s="64"/>
      <c r="BTA15" s="64"/>
      <c r="BTB15" s="64"/>
      <c r="BTC15" s="64"/>
      <c r="BTD15" s="64"/>
      <c r="BTE15" s="64"/>
      <c r="BTF15" s="64"/>
      <c r="BTG15" s="64"/>
      <c r="BTH15" s="64"/>
      <c r="BTI15" s="64"/>
      <c r="BTJ15" s="64"/>
      <c r="BTK15" s="64"/>
      <c r="BTL15" s="64"/>
      <c r="BTM15" s="64"/>
      <c r="BTN15" s="64"/>
      <c r="BTO15" s="64"/>
      <c r="BTP15" s="64"/>
      <c r="BTQ15" s="64"/>
      <c r="BTR15" s="64"/>
      <c r="BTS15" s="64"/>
      <c r="BTT15" s="64"/>
      <c r="BTU15" s="64"/>
      <c r="BTV15" s="64"/>
      <c r="BTW15" s="64"/>
      <c r="BTX15" s="64"/>
      <c r="BTY15" s="64"/>
      <c r="BTZ15" s="64"/>
      <c r="BUA15" s="64"/>
      <c r="BUB15" s="64"/>
      <c r="BUC15" s="64"/>
      <c r="BUD15" s="64"/>
      <c r="BUE15" s="64"/>
      <c r="BUF15" s="64"/>
      <c r="BUG15" s="64"/>
      <c r="BUH15" s="64"/>
      <c r="BUI15" s="64"/>
      <c r="BUJ15" s="64"/>
      <c r="BUK15" s="64"/>
      <c r="BUL15" s="64"/>
      <c r="BUM15" s="64"/>
      <c r="BUN15" s="64"/>
      <c r="BUO15" s="64"/>
      <c r="BUP15" s="64"/>
      <c r="BUQ15" s="64"/>
      <c r="BUR15" s="64"/>
      <c r="BUS15" s="64"/>
      <c r="BUT15" s="64"/>
      <c r="BUU15" s="64"/>
      <c r="BUV15" s="64"/>
      <c r="BUW15" s="64"/>
      <c r="BUX15" s="64"/>
      <c r="BUY15" s="64"/>
      <c r="BUZ15" s="64"/>
      <c r="BVA15" s="64"/>
      <c r="BVB15" s="64"/>
      <c r="BVC15" s="64"/>
      <c r="BVD15" s="64"/>
      <c r="BVE15" s="64"/>
      <c r="BVF15" s="64"/>
      <c r="BVG15" s="64"/>
      <c r="BVH15" s="64"/>
      <c r="BVI15" s="64"/>
      <c r="BVJ15" s="64"/>
      <c r="BVK15" s="64"/>
      <c r="BVL15" s="64"/>
      <c r="BVM15" s="64"/>
      <c r="BVN15" s="64"/>
      <c r="BVO15" s="64"/>
      <c r="BVP15" s="64"/>
      <c r="BVQ15" s="64"/>
      <c r="BVR15" s="64"/>
      <c r="BVS15" s="64"/>
      <c r="BVT15" s="64"/>
      <c r="BVU15" s="64"/>
      <c r="BVV15" s="64"/>
      <c r="BVW15" s="64"/>
      <c r="BVX15" s="64"/>
      <c r="BVY15" s="64"/>
      <c r="BVZ15" s="64"/>
      <c r="BWA15" s="64"/>
      <c r="BWB15" s="64"/>
      <c r="BWC15" s="64"/>
      <c r="BWD15" s="64"/>
      <c r="BWE15" s="64"/>
      <c r="BWF15" s="64"/>
      <c r="BWG15" s="64"/>
      <c r="BWH15" s="64"/>
      <c r="BWI15" s="64"/>
      <c r="BWJ15" s="64"/>
      <c r="BWK15" s="64"/>
      <c r="BWL15" s="64"/>
      <c r="BWM15" s="64"/>
      <c r="BWN15" s="64"/>
      <c r="BWO15" s="64"/>
      <c r="BWP15" s="64"/>
      <c r="BWQ15" s="64"/>
      <c r="BWR15" s="64"/>
      <c r="BWS15" s="64"/>
      <c r="BWT15" s="64"/>
      <c r="BWU15" s="64"/>
      <c r="BWV15" s="64"/>
      <c r="BWW15" s="64"/>
      <c r="BWX15" s="64"/>
      <c r="BWY15" s="64"/>
      <c r="BWZ15" s="64"/>
      <c r="BXA15" s="64"/>
      <c r="BXB15" s="64"/>
      <c r="BXC15" s="64"/>
      <c r="BXD15" s="64"/>
      <c r="BXE15" s="64"/>
      <c r="BXF15" s="64"/>
      <c r="BXG15" s="64"/>
      <c r="BXH15" s="64"/>
      <c r="BXI15" s="64"/>
      <c r="BXJ15" s="64"/>
      <c r="BXK15" s="64"/>
      <c r="BXL15" s="64"/>
      <c r="BXM15" s="64"/>
      <c r="BXN15" s="64"/>
      <c r="BXO15" s="64"/>
      <c r="BXP15" s="64"/>
      <c r="BXQ15" s="64"/>
      <c r="BXR15" s="64"/>
      <c r="BXS15" s="64"/>
      <c r="BXT15" s="64"/>
      <c r="BXU15" s="64"/>
      <c r="BXV15" s="64"/>
      <c r="BXW15" s="64"/>
      <c r="BXX15" s="64"/>
      <c r="BXY15" s="64"/>
      <c r="BXZ15" s="64"/>
      <c r="BYA15" s="64"/>
      <c r="BYB15" s="64"/>
      <c r="BYC15" s="64"/>
      <c r="BYD15" s="64"/>
      <c r="BYE15" s="64"/>
      <c r="BYF15" s="64"/>
      <c r="BYG15" s="64"/>
      <c r="BYH15" s="64"/>
      <c r="BYI15" s="64"/>
      <c r="BYJ15" s="64"/>
      <c r="BYK15" s="64"/>
      <c r="BYL15" s="64"/>
      <c r="BYM15" s="64"/>
      <c r="BYN15" s="64"/>
      <c r="BYO15" s="64"/>
      <c r="BYP15" s="64"/>
      <c r="BYQ15" s="64"/>
      <c r="BYR15" s="64"/>
      <c r="BYS15" s="64"/>
      <c r="BYT15" s="64"/>
      <c r="BYU15" s="64"/>
      <c r="BYV15" s="64"/>
      <c r="BYW15" s="64"/>
      <c r="BYX15" s="64"/>
      <c r="BYY15" s="64"/>
      <c r="BYZ15" s="64"/>
      <c r="BZA15" s="64"/>
      <c r="BZB15" s="64"/>
      <c r="BZC15" s="64"/>
      <c r="BZD15" s="64"/>
      <c r="BZE15" s="64"/>
      <c r="BZF15" s="64"/>
      <c r="BZG15" s="64"/>
      <c r="BZH15" s="64"/>
      <c r="BZI15" s="64"/>
      <c r="BZJ15" s="64"/>
      <c r="BZK15" s="64"/>
      <c r="BZL15" s="64"/>
      <c r="BZM15" s="64"/>
      <c r="BZN15" s="64"/>
      <c r="BZO15" s="64"/>
      <c r="BZP15" s="64"/>
      <c r="BZQ15" s="64"/>
      <c r="BZR15" s="64"/>
      <c r="BZS15" s="64"/>
      <c r="BZT15" s="64"/>
      <c r="BZU15" s="64"/>
      <c r="BZV15" s="64"/>
      <c r="BZW15" s="64"/>
      <c r="BZX15" s="64"/>
      <c r="BZY15" s="64"/>
      <c r="BZZ15" s="64"/>
      <c r="CAA15" s="64"/>
      <c r="CAB15" s="64"/>
      <c r="CAC15" s="64"/>
      <c r="CAD15" s="64"/>
      <c r="CAE15" s="64"/>
      <c r="CAF15" s="64"/>
      <c r="CAG15" s="64"/>
      <c r="CAH15" s="64"/>
      <c r="CAI15" s="64"/>
      <c r="CAJ15" s="64"/>
      <c r="CAK15" s="64"/>
      <c r="CAL15" s="64"/>
      <c r="CAM15" s="64"/>
      <c r="CAN15" s="64"/>
      <c r="CAO15" s="64"/>
      <c r="CAP15" s="64"/>
      <c r="CAQ15" s="64"/>
      <c r="CAR15" s="64"/>
      <c r="CAS15" s="64"/>
      <c r="CAT15" s="64"/>
      <c r="CAU15" s="64"/>
      <c r="CAV15" s="64"/>
      <c r="CAW15" s="64"/>
      <c r="CAX15" s="64"/>
      <c r="CAY15" s="64"/>
      <c r="CAZ15" s="64"/>
      <c r="CBA15" s="64"/>
      <c r="CBB15" s="64"/>
      <c r="CBC15" s="64"/>
      <c r="CBD15" s="64"/>
      <c r="CBE15" s="64"/>
      <c r="CBF15" s="64"/>
      <c r="CBG15" s="64"/>
      <c r="CBH15" s="64"/>
      <c r="CBI15" s="64"/>
      <c r="CBJ15" s="64"/>
      <c r="CBK15" s="64"/>
      <c r="CBL15" s="64"/>
      <c r="CBM15" s="64"/>
      <c r="CBN15" s="64"/>
      <c r="CBO15" s="64"/>
      <c r="CBP15" s="64"/>
      <c r="CBQ15" s="64"/>
      <c r="CBR15" s="64"/>
      <c r="CBS15" s="64"/>
      <c r="CBT15" s="64"/>
      <c r="CBU15" s="64"/>
      <c r="CBV15" s="64"/>
      <c r="CBW15" s="64"/>
      <c r="CBX15" s="64"/>
      <c r="CBY15" s="64"/>
      <c r="CBZ15" s="64"/>
      <c r="CCA15" s="64"/>
      <c r="CCB15" s="64"/>
      <c r="CCC15" s="64"/>
      <c r="CCD15" s="64"/>
      <c r="CCE15" s="64"/>
      <c r="CCF15" s="64"/>
      <c r="CCG15" s="64"/>
      <c r="CCH15" s="64"/>
      <c r="CCI15" s="64"/>
      <c r="CCJ15" s="64"/>
      <c r="CCK15" s="64"/>
      <c r="CCL15" s="64"/>
      <c r="CCM15" s="64"/>
      <c r="CCN15" s="64"/>
      <c r="CCO15" s="64"/>
      <c r="CCP15" s="64"/>
      <c r="CCQ15" s="64"/>
      <c r="CCR15" s="64"/>
      <c r="CCS15" s="64"/>
      <c r="CCT15" s="64"/>
      <c r="CCU15" s="64"/>
      <c r="CCV15" s="64"/>
      <c r="CCW15" s="64"/>
      <c r="CCX15" s="64"/>
      <c r="CCY15" s="64"/>
      <c r="CCZ15" s="64"/>
      <c r="CDA15" s="64"/>
      <c r="CDB15" s="64"/>
      <c r="CDC15" s="64"/>
      <c r="CDD15" s="64"/>
      <c r="CDE15" s="64"/>
      <c r="CDF15" s="64"/>
      <c r="CDG15" s="64"/>
      <c r="CDH15" s="64"/>
      <c r="CDI15" s="64"/>
      <c r="CDJ15" s="64"/>
      <c r="CDK15" s="64"/>
      <c r="CDL15" s="64"/>
      <c r="CDM15" s="64"/>
      <c r="CDN15" s="64"/>
      <c r="CDO15" s="64"/>
      <c r="CDP15" s="64"/>
      <c r="CDQ15" s="64"/>
      <c r="CDR15" s="64"/>
      <c r="CDS15" s="64"/>
      <c r="CDT15" s="64"/>
      <c r="CDU15" s="64"/>
      <c r="CDV15" s="64"/>
      <c r="CDW15" s="64"/>
      <c r="CDX15" s="64"/>
      <c r="CDY15" s="64"/>
      <c r="CDZ15" s="64"/>
      <c r="CEA15" s="64"/>
      <c r="CEB15" s="64"/>
      <c r="CEC15" s="64"/>
      <c r="CED15" s="64"/>
      <c r="CEE15" s="64"/>
      <c r="CEF15" s="64"/>
      <c r="CEG15" s="64"/>
      <c r="CEH15" s="64"/>
      <c r="CEI15" s="64"/>
      <c r="CEJ15" s="64"/>
      <c r="CEK15" s="64"/>
      <c r="CEL15" s="64"/>
      <c r="CEM15" s="64"/>
      <c r="CEN15" s="64"/>
      <c r="CEO15" s="64"/>
      <c r="CEP15" s="64"/>
      <c r="CEQ15" s="64"/>
      <c r="CER15" s="64"/>
      <c r="CES15" s="64"/>
      <c r="CET15" s="64"/>
      <c r="CEU15" s="64"/>
      <c r="CEV15" s="64"/>
      <c r="CEW15" s="64"/>
      <c r="CEX15" s="64"/>
      <c r="CEY15" s="64"/>
      <c r="CEZ15" s="64"/>
      <c r="CFA15" s="64"/>
      <c r="CFB15" s="64"/>
      <c r="CFC15" s="64"/>
      <c r="CFD15" s="64"/>
      <c r="CFE15" s="64"/>
      <c r="CFF15" s="64"/>
      <c r="CFG15" s="64"/>
      <c r="CFH15" s="64"/>
      <c r="CFI15" s="64"/>
      <c r="CFJ15" s="64"/>
      <c r="CFK15" s="64"/>
      <c r="CFL15" s="64"/>
      <c r="CFM15" s="64"/>
      <c r="CFN15" s="64"/>
      <c r="CFO15" s="64"/>
      <c r="CFP15" s="64"/>
      <c r="CFQ15" s="64"/>
      <c r="CFR15" s="64"/>
      <c r="CFS15" s="64"/>
      <c r="CFT15" s="64"/>
      <c r="CFU15" s="64"/>
      <c r="CFV15" s="64"/>
      <c r="CFW15" s="64"/>
      <c r="CFX15" s="64"/>
      <c r="CFY15" s="64"/>
      <c r="CFZ15" s="64"/>
      <c r="CGA15" s="64"/>
      <c r="CGB15" s="64"/>
      <c r="CGC15" s="64"/>
      <c r="CGD15" s="64"/>
      <c r="CGE15" s="64"/>
      <c r="CGF15" s="64"/>
      <c r="CGG15" s="64"/>
      <c r="CGH15" s="64"/>
      <c r="CGI15" s="64"/>
      <c r="CGJ15" s="64"/>
      <c r="CGK15" s="64"/>
      <c r="CGL15" s="64"/>
      <c r="CGM15" s="64"/>
      <c r="CGN15" s="64"/>
      <c r="CGO15" s="64"/>
      <c r="CGP15" s="64"/>
      <c r="CGQ15" s="64"/>
      <c r="CGR15" s="64"/>
      <c r="CGS15" s="64"/>
      <c r="CGT15" s="64"/>
      <c r="CGU15" s="64"/>
      <c r="CGV15" s="64"/>
      <c r="CGW15" s="64"/>
      <c r="CGX15" s="64"/>
      <c r="CGY15" s="64"/>
      <c r="CGZ15" s="64"/>
      <c r="CHA15" s="64"/>
      <c r="CHB15" s="64"/>
      <c r="CHC15" s="64"/>
      <c r="CHD15" s="64"/>
      <c r="CHE15" s="64"/>
      <c r="CHF15" s="64"/>
      <c r="CHG15" s="64"/>
      <c r="CHH15" s="64"/>
      <c r="CHI15" s="64"/>
      <c r="CHJ15" s="64"/>
      <c r="CHK15" s="64"/>
      <c r="CHL15" s="64"/>
      <c r="CHM15" s="64"/>
      <c r="CHN15" s="64"/>
      <c r="CHO15" s="64"/>
      <c r="CHP15" s="64"/>
      <c r="CHQ15" s="64"/>
      <c r="CHR15" s="64"/>
      <c r="CHS15" s="64"/>
      <c r="CHT15" s="64"/>
      <c r="CHU15" s="64"/>
      <c r="CHV15" s="64"/>
      <c r="CHW15" s="64"/>
      <c r="CHX15" s="64"/>
      <c r="CHY15" s="64"/>
      <c r="CHZ15" s="64"/>
      <c r="CIA15" s="64"/>
      <c r="CIB15" s="64"/>
      <c r="CIC15" s="64"/>
      <c r="CID15" s="64"/>
      <c r="CIE15" s="64"/>
      <c r="CIF15" s="64"/>
      <c r="CIG15" s="64"/>
      <c r="CIH15" s="64"/>
      <c r="CII15" s="64"/>
      <c r="CIJ15" s="64"/>
      <c r="CIK15" s="64"/>
      <c r="CIL15" s="64"/>
      <c r="CIM15" s="64"/>
      <c r="CIN15" s="64"/>
      <c r="CIO15" s="64"/>
      <c r="CIP15" s="64"/>
      <c r="CIQ15" s="64"/>
      <c r="CIR15" s="64"/>
      <c r="CIS15" s="64"/>
      <c r="CIT15" s="64"/>
      <c r="CIU15" s="64"/>
      <c r="CIV15" s="64"/>
      <c r="CIW15" s="64"/>
      <c r="CIX15" s="64"/>
      <c r="CIY15" s="64"/>
      <c r="CIZ15" s="64"/>
      <c r="CJA15" s="64"/>
      <c r="CJB15" s="64"/>
      <c r="CJC15" s="64"/>
      <c r="CJD15" s="64"/>
      <c r="CJE15" s="64"/>
      <c r="CJF15" s="64"/>
      <c r="CJG15" s="64"/>
      <c r="CJH15" s="64"/>
      <c r="CJI15" s="64"/>
      <c r="CJJ15" s="64"/>
      <c r="CJK15" s="64"/>
      <c r="CJL15" s="64"/>
      <c r="CJM15" s="64"/>
      <c r="CJN15" s="64"/>
      <c r="CJO15" s="64"/>
      <c r="CJP15" s="64"/>
      <c r="CJQ15" s="64"/>
      <c r="CJR15" s="64"/>
      <c r="CJS15" s="64"/>
      <c r="CJT15" s="64"/>
      <c r="CJU15" s="64"/>
      <c r="CJV15" s="64"/>
      <c r="CJW15" s="64"/>
      <c r="CJX15" s="64"/>
      <c r="CJY15" s="64"/>
      <c r="CJZ15" s="64"/>
      <c r="CKA15" s="64"/>
      <c r="CKB15" s="64"/>
      <c r="CKC15" s="64"/>
      <c r="CKD15" s="64"/>
      <c r="CKE15" s="64"/>
      <c r="CKF15" s="64"/>
      <c r="CKG15" s="64"/>
      <c r="CKH15" s="64"/>
      <c r="CKI15" s="64"/>
      <c r="CKJ15" s="64"/>
      <c r="CKK15" s="64"/>
      <c r="CKL15" s="64"/>
      <c r="CKM15" s="64"/>
      <c r="CKN15" s="64"/>
      <c r="CKO15" s="64"/>
      <c r="CKP15" s="64"/>
      <c r="CKQ15" s="64"/>
      <c r="CKR15" s="64"/>
      <c r="CKS15" s="64"/>
      <c r="CKT15" s="64"/>
      <c r="CKU15" s="64"/>
      <c r="CKV15" s="64"/>
      <c r="CKW15" s="64"/>
      <c r="CKX15" s="64"/>
      <c r="CKY15" s="64"/>
      <c r="CKZ15" s="64"/>
      <c r="CLA15" s="64"/>
      <c r="CLB15" s="64"/>
      <c r="CLC15" s="64"/>
      <c r="CLD15" s="64"/>
      <c r="CLE15" s="64"/>
      <c r="CLF15" s="64"/>
      <c r="CLG15" s="64"/>
      <c r="CLH15" s="64"/>
      <c r="CLI15" s="64"/>
      <c r="CLJ15" s="64"/>
      <c r="CLK15" s="64"/>
      <c r="CLL15" s="64"/>
      <c r="CLM15" s="64"/>
      <c r="CLN15" s="64"/>
      <c r="CLO15" s="64"/>
      <c r="CLP15" s="64"/>
      <c r="CLQ15" s="64"/>
      <c r="CLR15" s="64"/>
      <c r="CLS15" s="64"/>
      <c r="CLT15" s="64"/>
      <c r="CLU15" s="64"/>
      <c r="CLV15" s="64"/>
      <c r="CLW15" s="64"/>
      <c r="CLX15" s="64"/>
      <c r="CLY15" s="64"/>
      <c r="CLZ15" s="64"/>
      <c r="CMA15" s="64"/>
      <c r="CMB15" s="64"/>
      <c r="CMC15" s="64"/>
      <c r="CMD15" s="64"/>
      <c r="CME15" s="64"/>
      <c r="CMF15" s="64"/>
      <c r="CMG15" s="64"/>
      <c r="CMH15" s="64"/>
      <c r="CMI15" s="64"/>
      <c r="CMJ15" s="64"/>
      <c r="CMK15" s="64"/>
      <c r="CML15" s="64"/>
      <c r="CMM15" s="64"/>
      <c r="CMN15" s="64"/>
      <c r="CMO15" s="64"/>
      <c r="CMP15" s="64"/>
      <c r="CMQ15" s="64"/>
      <c r="CMR15" s="64"/>
      <c r="CMS15" s="64"/>
      <c r="CMT15" s="64"/>
      <c r="CMU15" s="64"/>
      <c r="CMV15" s="64"/>
      <c r="CMW15" s="64"/>
      <c r="CMX15" s="64"/>
      <c r="CMY15" s="64"/>
      <c r="CMZ15" s="64"/>
      <c r="CNA15" s="64"/>
      <c r="CNB15" s="64"/>
      <c r="CNC15" s="64"/>
      <c r="CND15" s="64"/>
      <c r="CNE15" s="64"/>
      <c r="CNF15" s="64"/>
      <c r="CNG15" s="64"/>
      <c r="CNH15" s="64"/>
      <c r="CNI15" s="64"/>
      <c r="CNJ15" s="64"/>
      <c r="CNK15" s="64"/>
      <c r="CNL15" s="64"/>
      <c r="CNM15" s="64"/>
      <c r="CNN15" s="64"/>
      <c r="CNO15" s="64"/>
      <c r="CNP15" s="64"/>
      <c r="CNQ15" s="64"/>
      <c r="CNR15" s="64"/>
      <c r="CNS15" s="64"/>
      <c r="CNT15" s="64"/>
      <c r="CNU15" s="64"/>
      <c r="CNV15" s="64"/>
      <c r="CNW15" s="64"/>
      <c r="CNX15" s="64"/>
      <c r="CNY15" s="64"/>
      <c r="CNZ15" s="64"/>
      <c r="COA15" s="64"/>
      <c r="COB15" s="64"/>
      <c r="COC15" s="64"/>
      <c r="COD15" s="64"/>
      <c r="COE15" s="64"/>
      <c r="COF15" s="64"/>
      <c r="COG15" s="64"/>
      <c r="COH15" s="64"/>
      <c r="COI15" s="64"/>
      <c r="COJ15" s="64"/>
      <c r="COK15" s="64"/>
      <c r="COL15" s="64"/>
      <c r="COM15" s="64"/>
      <c r="CON15" s="64"/>
      <c r="COO15" s="64"/>
      <c r="COP15" s="64"/>
      <c r="COQ15" s="64"/>
      <c r="COR15" s="64"/>
      <c r="COS15" s="64"/>
      <c r="COT15" s="64"/>
      <c r="COU15" s="64"/>
      <c r="COV15" s="64"/>
      <c r="COW15" s="64"/>
      <c r="COX15" s="64"/>
      <c r="COY15" s="64"/>
      <c r="COZ15" s="64"/>
      <c r="CPA15" s="64"/>
      <c r="CPB15" s="64"/>
      <c r="CPC15" s="64"/>
      <c r="CPD15" s="64"/>
      <c r="CPE15" s="64"/>
      <c r="CPF15" s="64"/>
      <c r="CPG15" s="64"/>
      <c r="CPH15" s="64"/>
      <c r="CPI15" s="64"/>
      <c r="CPJ15" s="64"/>
      <c r="CPK15" s="64"/>
      <c r="CPL15" s="64"/>
      <c r="CPM15" s="64"/>
      <c r="CPN15" s="64"/>
      <c r="CPO15" s="64"/>
      <c r="CPP15" s="64"/>
      <c r="CPQ15" s="64"/>
      <c r="CPR15" s="64"/>
      <c r="CPS15" s="64"/>
      <c r="CPT15" s="64"/>
      <c r="CPU15" s="64"/>
      <c r="CPV15" s="64"/>
      <c r="CPW15" s="64"/>
      <c r="CPX15" s="64"/>
      <c r="CPY15" s="64"/>
      <c r="CPZ15" s="64"/>
      <c r="CQA15" s="64"/>
      <c r="CQB15" s="64"/>
      <c r="CQC15" s="64"/>
      <c r="CQD15" s="64"/>
      <c r="CQE15" s="64"/>
      <c r="CQF15" s="64"/>
      <c r="CQG15" s="64"/>
      <c r="CQH15" s="64"/>
      <c r="CQI15" s="64"/>
      <c r="CQJ15" s="64"/>
      <c r="CQK15" s="64"/>
      <c r="CQL15" s="64"/>
      <c r="CQM15" s="64"/>
      <c r="CQN15" s="64"/>
      <c r="CQO15" s="64"/>
      <c r="CQP15" s="64"/>
      <c r="CQQ15" s="64"/>
      <c r="CQR15" s="64"/>
      <c r="CQS15" s="64"/>
      <c r="CQT15" s="64"/>
      <c r="CQU15" s="64"/>
      <c r="CQV15" s="64"/>
      <c r="CQW15" s="64"/>
      <c r="CQX15" s="64"/>
      <c r="CQY15" s="64"/>
      <c r="CQZ15" s="64"/>
      <c r="CRA15" s="64"/>
      <c r="CRB15" s="64"/>
      <c r="CRC15" s="64"/>
      <c r="CRD15" s="64"/>
      <c r="CRE15" s="64"/>
      <c r="CRF15" s="64"/>
      <c r="CRG15" s="64"/>
      <c r="CRH15" s="64"/>
      <c r="CRI15" s="64"/>
      <c r="CRJ15" s="64"/>
      <c r="CRK15" s="64"/>
      <c r="CRL15" s="64"/>
      <c r="CRM15" s="64"/>
      <c r="CRN15" s="64"/>
      <c r="CRO15" s="64"/>
      <c r="CRP15" s="64"/>
      <c r="CRQ15" s="64"/>
      <c r="CRR15" s="64"/>
      <c r="CRS15" s="64"/>
      <c r="CRT15" s="64"/>
      <c r="CRU15" s="64"/>
      <c r="CRV15" s="64"/>
      <c r="CRW15" s="64"/>
      <c r="CRX15" s="64"/>
      <c r="CRY15" s="64"/>
      <c r="CRZ15" s="64"/>
      <c r="CSA15" s="64"/>
      <c r="CSB15" s="64"/>
      <c r="CSC15" s="64"/>
      <c r="CSD15" s="64"/>
      <c r="CSE15" s="64"/>
      <c r="CSF15" s="64"/>
      <c r="CSG15" s="64"/>
      <c r="CSH15" s="64"/>
      <c r="CSI15" s="64"/>
      <c r="CSJ15" s="64"/>
      <c r="CSK15" s="64"/>
      <c r="CSL15" s="64"/>
      <c r="CSM15" s="64"/>
      <c r="CSN15" s="64"/>
      <c r="CSO15" s="64"/>
      <c r="CSP15" s="64"/>
      <c r="CSQ15" s="64"/>
      <c r="CSR15" s="64"/>
      <c r="CSS15" s="64"/>
      <c r="CST15" s="64"/>
      <c r="CSU15" s="64"/>
      <c r="CSV15" s="64"/>
      <c r="CSW15" s="64"/>
      <c r="CSX15" s="64"/>
      <c r="CSY15" s="64"/>
      <c r="CSZ15" s="64"/>
      <c r="CTA15" s="64"/>
      <c r="CTB15" s="64"/>
      <c r="CTC15" s="64"/>
      <c r="CTD15" s="64"/>
      <c r="CTE15" s="64"/>
      <c r="CTF15" s="64"/>
      <c r="CTG15" s="64"/>
      <c r="CTH15" s="64"/>
      <c r="CTI15" s="64"/>
      <c r="CTJ15" s="64"/>
      <c r="CTK15" s="64"/>
      <c r="CTL15" s="64"/>
      <c r="CTM15" s="64"/>
      <c r="CTN15" s="64"/>
      <c r="CTO15" s="64"/>
      <c r="CTP15" s="64"/>
      <c r="CTQ15" s="64"/>
      <c r="CTR15" s="64"/>
      <c r="CTS15" s="64"/>
      <c r="CTT15" s="64"/>
      <c r="CTU15" s="64"/>
      <c r="CTV15" s="64"/>
      <c r="CTW15" s="64"/>
      <c r="CTX15" s="64"/>
      <c r="CTY15" s="64"/>
      <c r="CTZ15" s="64"/>
      <c r="CUA15" s="64"/>
      <c r="CUB15" s="64"/>
      <c r="CUC15" s="64"/>
      <c r="CUD15" s="64"/>
      <c r="CUE15" s="64"/>
      <c r="CUF15" s="64"/>
      <c r="CUG15" s="64"/>
      <c r="CUH15" s="64"/>
      <c r="CUI15" s="64"/>
      <c r="CUJ15" s="64"/>
      <c r="CUK15" s="64"/>
      <c r="CUL15" s="64"/>
      <c r="CUM15" s="64"/>
      <c r="CUN15" s="64"/>
      <c r="CUO15" s="64"/>
      <c r="CUP15" s="64"/>
      <c r="CUQ15" s="64"/>
      <c r="CUR15" s="64"/>
      <c r="CUS15" s="64"/>
      <c r="CUT15" s="64"/>
      <c r="CUU15" s="64"/>
      <c r="CUV15" s="64"/>
      <c r="CUW15" s="64"/>
      <c r="CUX15" s="64"/>
      <c r="CUY15" s="64"/>
      <c r="CUZ15" s="64"/>
      <c r="CVA15" s="64"/>
      <c r="CVB15" s="64"/>
      <c r="CVC15" s="64"/>
      <c r="CVD15" s="64"/>
      <c r="CVE15" s="64"/>
      <c r="CVF15" s="64"/>
      <c r="CVG15" s="64"/>
      <c r="CVH15" s="64"/>
      <c r="CVI15" s="64"/>
      <c r="CVJ15" s="64"/>
      <c r="CVK15" s="64"/>
      <c r="CVL15" s="64"/>
      <c r="CVM15" s="64"/>
      <c r="CVN15" s="64"/>
      <c r="CVO15" s="64"/>
      <c r="CVP15" s="64"/>
      <c r="CVQ15" s="64"/>
      <c r="CVR15" s="64"/>
      <c r="CVS15" s="64"/>
      <c r="CVT15" s="64"/>
      <c r="CVU15" s="64"/>
      <c r="CVV15" s="64"/>
      <c r="CVW15" s="64"/>
      <c r="CVX15" s="64"/>
      <c r="CVY15" s="64"/>
      <c r="CVZ15" s="64"/>
      <c r="CWA15" s="64"/>
      <c r="CWB15" s="64"/>
      <c r="CWC15" s="64"/>
      <c r="CWD15" s="64"/>
      <c r="CWE15" s="64"/>
      <c r="CWF15" s="64"/>
      <c r="CWG15" s="64"/>
      <c r="CWH15" s="64"/>
      <c r="CWI15" s="64"/>
      <c r="CWJ15" s="64"/>
      <c r="CWK15" s="64"/>
      <c r="CWL15" s="64"/>
      <c r="CWM15" s="64"/>
      <c r="CWN15" s="64"/>
      <c r="CWO15" s="64"/>
      <c r="CWP15" s="64"/>
      <c r="CWQ15" s="64"/>
      <c r="CWR15" s="64"/>
      <c r="CWS15" s="64"/>
      <c r="CWT15" s="64"/>
      <c r="CWU15" s="64"/>
      <c r="CWV15" s="64"/>
      <c r="CWW15" s="64"/>
      <c r="CWX15" s="64"/>
      <c r="CWY15" s="64"/>
      <c r="CWZ15" s="64"/>
      <c r="CXA15" s="64"/>
      <c r="CXB15" s="64"/>
      <c r="CXC15" s="64"/>
      <c r="CXD15" s="64"/>
      <c r="CXE15" s="64"/>
      <c r="CXF15" s="64"/>
      <c r="CXG15" s="64"/>
      <c r="CXH15" s="64"/>
      <c r="CXI15" s="64"/>
      <c r="CXJ15" s="64"/>
      <c r="CXK15" s="64"/>
      <c r="CXL15" s="64"/>
      <c r="CXM15" s="64"/>
      <c r="CXN15" s="64"/>
      <c r="CXO15" s="64"/>
      <c r="CXP15" s="64"/>
      <c r="CXQ15" s="64"/>
      <c r="CXR15" s="64"/>
      <c r="CXS15" s="64"/>
      <c r="CXT15" s="64"/>
      <c r="CXU15" s="64"/>
      <c r="CXV15" s="64"/>
      <c r="CXW15" s="64"/>
      <c r="CXX15" s="64"/>
      <c r="CXY15" s="64"/>
      <c r="CXZ15" s="64"/>
      <c r="CYA15" s="64"/>
      <c r="CYB15" s="64"/>
      <c r="CYC15" s="64"/>
      <c r="CYD15" s="64"/>
      <c r="CYE15" s="64"/>
      <c r="CYF15" s="64"/>
      <c r="CYG15" s="64"/>
      <c r="CYH15" s="64"/>
      <c r="CYI15" s="64"/>
      <c r="CYJ15" s="64"/>
      <c r="CYK15" s="64"/>
      <c r="CYL15" s="64"/>
      <c r="CYM15" s="64"/>
      <c r="CYN15" s="64"/>
      <c r="CYO15" s="64"/>
      <c r="CYP15" s="64"/>
      <c r="CYQ15" s="64"/>
      <c r="CYR15" s="64"/>
      <c r="CYS15" s="64"/>
      <c r="CYT15" s="64"/>
      <c r="CYU15" s="64"/>
      <c r="CYV15" s="64"/>
      <c r="CYW15" s="64"/>
      <c r="CYX15" s="64"/>
      <c r="CYY15" s="64"/>
      <c r="CYZ15" s="64"/>
      <c r="CZA15" s="64"/>
      <c r="CZB15" s="64"/>
      <c r="CZC15" s="64"/>
      <c r="CZD15" s="64"/>
      <c r="CZE15" s="64"/>
      <c r="CZF15" s="64"/>
      <c r="CZG15" s="64"/>
      <c r="CZH15" s="64"/>
      <c r="CZI15" s="64"/>
      <c r="CZJ15" s="64"/>
      <c r="CZK15" s="64"/>
      <c r="CZL15" s="64"/>
      <c r="CZM15" s="64"/>
      <c r="CZN15" s="64"/>
      <c r="CZO15" s="64"/>
      <c r="CZP15" s="64"/>
      <c r="CZQ15" s="64"/>
      <c r="CZR15" s="64"/>
      <c r="CZS15" s="64"/>
      <c r="CZT15" s="64"/>
      <c r="CZU15" s="64"/>
      <c r="CZV15" s="64"/>
      <c r="CZW15" s="64"/>
      <c r="CZX15" s="64"/>
      <c r="CZY15" s="64"/>
      <c r="CZZ15" s="64"/>
      <c r="DAA15" s="64"/>
      <c r="DAB15" s="64"/>
      <c r="DAC15" s="64"/>
      <c r="DAD15" s="64"/>
      <c r="DAE15" s="64"/>
      <c r="DAF15" s="64"/>
      <c r="DAG15" s="64"/>
      <c r="DAH15" s="64"/>
      <c r="DAI15" s="64"/>
      <c r="DAJ15" s="64"/>
      <c r="DAK15" s="64"/>
      <c r="DAL15" s="64"/>
      <c r="DAM15" s="64"/>
      <c r="DAN15" s="64"/>
      <c r="DAO15" s="64"/>
      <c r="DAP15" s="64"/>
      <c r="DAQ15" s="64"/>
      <c r="DAR15" s="64"/>
      <c r="DAS15" s="64"/>
      <c r="DAT15" s="64"/>
      <c r="DAU15" s="64"/>
      <c r="DAV15" s="64"/>
      <c r="DAW15" s="64"/>
      <c r="DAX15" s="64"/>
      <c r="DAY15" s="64"/>
      <c r="DAZ15" s="64"/>
      <c r="DBA15" s="64"/>
      <c r="DBB15" s="64"/>
      <c r="DBC15" s="64"/>
      <c r="DBD15" s="64"/>
      <c r="DBE15" s="64"/>
      <c r="DBF15" s="64"/>
      <c r="DBG15" s="64"/>
      <c r="DBH15" s="64"/>
      <c r="DBI15" s="64"/>
      <c r="DBJ15" s="64"/>
      <c r="DBK15" s="64"/>
      <c r="DBL15" s="64"/>
      <c r="DBM15" s="64"/>
      <c r="DBN15" s="64"/>
      <c r="DBO15" s="64"/>
      <c r="DBP15" s="64"/>
      <c r="DBQ15" s="64"/>
      <c r="DBR15" s="64"/>
      <c r="DBS15" s="64"/>
      <c r="DBT15" s="64"/>
      <c r="DBU15" s="64"/>
      <c r="DBV15" s="64"/>
      <c r="DBW15" s="64"/>
      <c r="DBX15" s="64"/>
      <c r="DBY15" s="64"/>
      <c r="DBZ15" s="64"/>
      <c r="DCA15" s="64"/>
      <c r="DCB15" s="64"/>
      <c r="DCC15" s="64"/>
      <c r="DCD15" s="64"/>
      <c r="DCE15" s="64"/>
      <c r="DCF15" s="64"/>
      <c r="DCG15" s="64"/>
      <c r="DCH15" s="64"/>
      <c r="DCI15" s="64"/>
      <c r="DCJ15" s="64"/>
      <c r="DCK15" s="64"/>
      <c r="DCL15" s="64"/>
      <c r="DCM15" s="64"/>
      <c r="DCN15" s="64"/>
      <c r="DCO15" s="64"/>
      <c r="DCP15" s="64"/>
      <c r="DCQ15" s="64"/>
      <c r="DCR15" s="64"/>
      <c r="DCS15" s="64"/>
      <c r="DCT15" s="64"/>
      <c r="DCU15" s="64"/>
    </row>
    <row r="16" spans="1:2803" s="120" customFormat="1" ht="18.75" x14ac:dyDescent="0.2">
      <c r="A16" s="125" t="str">
        <f t="shared" si="5"/>
        <v/>
      </c>
      <c r="B16" s="179"/>
      <c r="C16" s="6"/>
      <c r="D16" s="182" t="s">
        <v>128</v>
      </c>
      <c r="E16" s="181"/>
      <c r="F16" s="177"/>
      <c r="G16" s="176"/>
      <c r="H16" s="6"/>
      <c r="I16" s="3"/>
      <c r="J16" s="6"/>
      <c r="K16" s="6"/>
      <c r="L16" s="134"/>
      <c r="M16" s="134"/>
      <c r="N16" s="137"/>
      <c r="O16" s="178"/>
      <c r="P16" s="129"/>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row>
    <row r="17" spans="1:38" s="120" customFormat="1" x14ac:dyDescent="0.2">
      <c r="A17" s="125" t="str">
        <f t="shared" si="5"/>
        <v/>
      </c>
      <c r="B17" s="179"/>
      <c r="C17" s="6"/>
      <c r="D17" s="180" t="s">
        <v>124</v>
      </c>
      <c r="E17" s="181"/>
      <c r="F17" s="177"/>
      <c r="G17" s="176"/>
      <c r="H17" s="6"/>
      <c r="I17" s="3"/>
      <c r="J17" s="3"/>
      <c r="K17" s="6"/>
      <c r="L17" s="134"/>
      <c r="M17" s="134"/>
      <c r="N17" s="137"/>
      <c r="O17" s="178"/>
      <c r="P17" s="129"/>
      <c r="Q17" s="64"/>
      <c r="R17" s="64"/>
      <c r="S17" s="64"/>
      <c r="T17" s="64"/>
      <c r="U17" s="64"/>
      <c r="V17" s="64"/>
      <c r="W17" s="64"/>
      <c r="X17" s="64"/>
      <c r="Y17" s="64"/>
      <c r="Z17" s="64"/>
      <c r="AA17" s="64"/>
      <c r="AB17" s="64"/>
      <c r="AC17" s="64"/>
      <c r="AD17" s="64"/>
      <c r="AE17" s="64"/>
      <c r="AF17" s="64"/>
      <c r="AG17" s="64"/>
      <c r="AH17" s="64"/>
      <c r="AI17" s="64"/>
      <c r="AJ17" s="64"/>
      <c r="AK17" s="64"/>
      <c r="AL17" s="64"/>
    </row>
    <row r="18" spans="1:38" s="120" customFormat="1" ht="18" customHeight="1" x14ac:dyDescent="0.2">
      <c r="A18" s="125" t="str">
        <f t="shared" si="5"/>
        <v/>
      </c>
      <c r="B18" s="179"/>
      <c r="C18" s="6"/>
      <c r="D18" s="183" t="s">
        <v>129</v>
      </c>
      <c r="E18" s="184">
        <f>26+56</f>
        <v>82</v>
      </c>
      <c r="F18" s="177"/>
      <c r="G18" s="176"/>
      <c r="H18" s="6"/>
      <c r="I18" s="3"/>
      <c r="J18" s="3"/>
      <c r="K18" s="6"/>
      <c r="L18" s="134"/>
      <c r="M18" s="134"/>
      <c r="N18" s="137"/>
      <c r="O18" s="178"/>
      <c r="P18" s="129"/>
      <c r="Q18" s="64"/>
      <c r="R18" s="64"/>
      <c r="S18" s="64"/>
      <c r="T18" s="64"/>
      <c r="U18" s="64"/>
      <c r="V18" s="64"/>
      <c r="W18" s="64"/>
      <c r="X18" s="64"/>
      <c r="Y18" s="64"/>
      <c r="Z18" s="64"/>
      <c r="AA18" s="64"/>
      <c r="AB18" s="64"/>
      <c r="AC18" s="64"/>
      <c r="AD18" s="64"/>
      <c r="AE18" s="64"/>
      <c r="AF18" s="64"/>
      <c r="AG18" s="64"/>
      <c r="AH18" s="64"/>
      <c r="AI18" s="64"/>
      <c r="AJ18" s="64"/>
      <c r="AK18" s="64"/>
      <c r="AL18" s="64"/>
    </row>
    <row r="19" spans="1:38" s="120" customFormat="1" ht="18" customHeight="1" x14ac:dyDescent="0.2">
      <c r="A19" s="125">
        <f>IF(H19&lt;&gt;"",1+MAX(A7:A18),"")</f>
        <v>7</v>
      </c>
      <c r="B19" s="179" t="s">
        <v>172</v>
      </c>
      <c r="C19" s="179" t="s">
        <v>172</v>
      </c>
      <c r="D19" s="5" t="s">
        <v>191</v>
      </c>
      <c r="E19" s="176">
        <f>(E18/1.33)*22</f>
        <v>1356.390977443609</v>
      </c>
      <c r="F19" s="177">
        <v>0.05</v>
      </c>
      <c r="G19" s="176">
        <f t="shared" ref="G19" si="6">E19+(E19*F19)</f>
        <v>1424.2105263157894</v>
      </c>
      <c r="H19" s="6" t="s">
        <v>110</v>
      </c>
      <c r="I19" s="185">
        <v>4.4999999999999998E-2</v>
      </c>
      <c r="J19" s="3">
        <f t="shared" ref="J19" si="7">I19*G19</f>
        <v>64.089473684210517</v>
      </c>
      <c r="K19" s="174">
        <v>43.68</v>
      </c>
      <c r="L19" s="174">
        <f t="shared" ref="L19" si="8">K19*J19</f>
        <v>2799.4282105263155</v>
      </c>
      <c r="M19" s="174">
        <v>2.35</v>
      </c>
      <c r="N19" s="175">
        <f t="shared" ref="N19" si="9">M19*G19</f>
        <v>3346.894736842105</v>
      </c>
      <c r="O19" s="178">
        <f t="shared" ref="O19" si="10">L19+N19</f>
        <v>6146.3229473684205</v>
      </c>
      <c r="P19" s="129"/>
      <c r="Q19" s="64"/>
      <c r="R19" s="64"/>
      <c r="S19" s="64"/>
      <c r="T19" s="64"/>
      <c r="U19" s="64"/>
      <c r="V19" s="64"/>
      <c r="W19" s="64"/>
      <c r="X19" s="64"/>
      <c r="Y19" s="64"/>
      <c r="Z19" s="64"/>
      <c r="AA19" s="64"/>
      <c r="AB19" s="64"/>
      <c r="AC19" s="64"/>
      <c r="AD19" s="64"/>
      <c r="AE19" s="64"/>
      <c r="AF19" s="64"/>
      <c r="AG19" s="64"/>
      <c r="AH19" s="64"/>
      <c r="AI19" s="64"/>
      <c r="AJ19" s="64"/>
      <c r="AK19" s="64"/>
      <c r="AL19" s="64"/>
    </row>
    <row r="20" spans="1:38" s="120" customFormat="1" x14ac:dyDescent="0.2">
      <c r="A20" s="125" t="str">
        <f t="shared" ref="A20:A83" si="11">IF(H20&lt;&gt;"",1+MAX(A8:A19),"")</f>
        <v/>
      </c>
      <c r="B20" s="179"/>
      <c r="C20" s="179"/>
      <c r="D20" s="42"/>
      <c r="E20" s="176"/>
      <c r="F20" s="177"/>
      <c r="G20" s="176"/>
      <c r="H20" s="6"/>
      <c r="I20" s="3"/>
      <c r="J20" s="3"/>
      <c r="K20" s="134"/>
      <c r="L20" s="134"/>
      <c r="M20" s="134"/>
      <c r="N20" s="137"/>
      <c r="O20" s="178"/>
      <c r="P20" s="129"/>
      <c r="Q20" s="64"/>
      <c r="R20" s="64"/>
      <c r="S20" s="64"/>
      <c r="T20" s="64"/>
      <c r="U20" s="64"/>
      <c r="V20" s="64"/>
      <c r="W20" s="64"/>
      <c r="X20" s="64"/>
      <c r="Y20" s="64"/>
      <c r="Z20" s="64"/>
      <c r="AA20" s="64"/>
      <c r="AB20" s="64"/>
      <c r="AC20" s="64"/>
      <c r="AD20" s="64"/>
      <c r="AE20" s="64"/>
      <c r="AF20" s="64"/>
      <c r="AG20" s="64"/>
      <c r="AH20" s="64"/>
      <c r="AI20" s="64"/>
      <c r="AJ20" s="64"/>
      <c r="AK20" s="64"/>
      <c r="AL20" s="64"/>
    </row>
    <row r="21" spans="1:38" s="120" customFormat="1" ht="18" customHeight="1" x14ac:dyDescent="0.2">
      <c r="A21" s="125" t="str">
        <f t="shared" si="11"/>
        <v/>
      </c>
      <c r="B21" s="179"/>
      <c r="C21" s="179"/>
      <c r="D21" s="183" t="s">
        <v>132</v>
      </c>
      <c r="E21" s="186">
        <v>30</v>
      </c>
      <c r="F21" s="177"/>
      <c r="G21" s="176"/>
      <c r="H21" s="6"/>
      <c r="I21" s="3"/>
      <c r="J21" s="3"/>
      <c r="K21" s="134"/>
      <c r="L21" s="134"/>
      <c r="M21" s="134"/>
      <c r="N21" s="137"/>
      <c r="O21" s="178"/>
      <c r="P21" s="129"/>
      <c r="Q21" s="64"/>
      <c r="R21" s="64"/>
      <c r="S21" s="64"/>
      <c r="T21" s="64"/>
      <c r="U21" s="64"/>
      <c r="V21" s="64"/>
      <c r="W21" s="64"/>
      <c r="X21" s="64"/>
      <c r="Y21" s="64"/>
      <c r="Z21" s="64"/>
      <c r="AA21" s="64"/>
      <c r="AB21" s="64"/>
      <c r="AC21" s="64"/>
      <c r="AD21" s="64"/>
      <c r="AE21" s="64"/>
      <c r="AF21" s="64"/>
      <c r="AG21" s="64"/>
      <c r="AH21" s="64"/>
      <c r="AI21" s="64"/>
      <c r="AJ21" s="64"/>
      <c r="AK21" s="64"/>
      <c r="AL21" s="64"/>
    </row>
    <row r="22" spans="1:38" s="120" customFormat="1" ht="18" customHeight="1" x14ac:dyDescent="0.2">
      <c r="A22" s="125">
        <f t="shared" si="11"/>
        <v>8</v>
      </c>
      <c r="B22" s="179" t="s">
        <v>172</v>
      </c>
      <c r="C22" s="179" t="s">
        <v>172</v>
      </c>
      <c r="D22" s="5" t="s">
        <v>191</v>
      </c>
      <c r="E22" s="176">
        <f>(E21/1.33)*20</f>
        <v>451.1278195488722</v>
      </c>
      <c r="F22" s="177">
        <v>0.05</v>
      </c>
      <c r="G22" s="176">
        <f t="shared" ref="G22" si="12">E22+(E22*F22)</f>
        <v>473.68421052631584</v>
      </c>
      <c r="H22" s="6" t="s">
        <v>110</v>
      </c>
      <c r="I22" s="185">
        <v>4.4999999999999998E-2</v>
      </c>
      <c r="J22" s="3">
        <f t="shared" ref="J22" si="13">I22*G22</f>
        <v>21.315789473684212</v>
      </c>
      <c r="K22" s="174">
        <v>43.68</v>
      </c>
      <c r="L22" s="174">
        <f t="shared" ref="L22" si="14">K22*J22</f>
        <v>931.07368421052638</v>
      </c>
      <c r="M22" s="174">
        <v>2.35</v>
      </c>
      <c r="N22" s="175">
        <f t="shared" ref="N22" si="15">M22*G22</f>
        <v>1113.1578947368423</v>
      </c>
      <c r="O22" s="178">
        <f t="shared" ref="O22" si="16">L22+N22</f>
        <v>2044.2315789473687</v>
      </c>
      <c r="P22" s="129"/>
      <c r="Q22" s="64"/>
      <c r="R22" s="64"/>
      <c r="S22" s="64"/>
      <c r="T22" s="64"/>
      <c r="U22" s="64"/>
      <c r="V22" s="64"/>
      <c r="W22" s="64"/>
      <c r="X22" s="64"/>
      <c r="Y22" s="64"/>
      <c r="Z22" s="64"/>
      <c r="AA22" s="64"/>
      <c r="AB22" s="64"/>
      <c r="AC22" s="64"/>
      <c r="AD22" s="64"/>
      <c r="AE22" s="64"/>
      <c r="AF22" s="64"/>
      <c r="AG22" s="64"/>
      <c r="AH22" s="64"/>
      <c r="AI22" s="64"/>
      <c r="AJ22" s="64"/>
      <c r="AK22" s="64"/>
      <c r="AL22" s="64"/>
    </row>
    <row r="23" spans="1:38" s="120" customFormat="1" x14ac:dyDescent="0.2">
      <c r="A23" s="125" t="str">
        <f t="shared" si="11"/>
        <v/>
      </c>
      <c r="B23" s="179"/>
      <c r="C23" s="179"/>
      <c r="D23" s="42"/>
      <c r="E23" s="176"/>
      <c r="F23" s="177"/>
      <c r="G23" s="176"/>
      <c r="H23" s="6"/>
      <c r="I23" s="3"/>
      <c r="J23" s="3"/>
      <c r="K23" s="134"/>
      <c r="L23" s="134"/>
      <c r="M23" s="134"/>
      <c r="N23" s="137"/>
      <c r="O23" s="178"/>
      <c r="P23" s="129"/>
      <c r="Q23" s="64"/>
      <c r="R23" s="64"/>
      <c r="S23" s="64"/>
      <c r="T23" s="64"/>
      <c r="U23" s="64"/>
      <c r="V23" s="64"/>
      <c r="W23" s="64"/>
      <c r="X23" s="64"/>
      <c r="Y23" s="64"/>
      <c r="Z23" s="64"/>
      <c r="AA23" s="64"/>
      <c r="AB23" s="64"/>
      <c r="AC23" s="64"/>
      <c r="AD23" s="64"/>
      <c r="AE23" s="64"/>
      <c r="AF23" s="64"/>
      <c r="AG23" s="64"/>
      <c r="AH23" s="64"/>
      <c r="AI23" s="64"/>
      <c r="AJ23" s="64"/>
      <c r="AK23" s="64"/>
      <c r="AL23" s="64"/>
    </row>
    <row r="24" spans="1:38" s="120" customFormat="1" ht="18" customHeight="1" x14ac:dyDescent="0.2">
      <c r="A24" s="125" t="str">
        <f t="shared" si="11"/>
        <v/>
      </c>
      <c r="B24" s="179"/>
      <c r="C24" s="179"/>
      <c r="D24" s="183" t="s">
        <v>134</v>
      </c>
      <c r="E24" s="186">
        <v>26</v>
      </c>
      <c r="F24" s="177"/>
      <c r="G24" s="176"/>
      <c r="H24" s="6"/>
      <c r="I24" s="3"/>
      <c r="J24" s="3"/>
      <c r="K24" s="134"/>
      <c r="L24" s="134"/>
      <c r="M24" s="134"/>
      <c r="N24" s="137"/>
      <c r="O24" s="178"/>
      <c r="P24" s="129"/>
      <c r="Q24" s="64"/>
      <c r="R24" s="64"/>
      <c r="S24" s="64"/>
      <c r="T24" s="64"/>
      <c r="U24" s="64"/>
      <c r="V24" s="64"/>
      <c r="W24" s="64"/>
      <c r="X24" s="64"/>
      <c r="Y24" s="64"/>
      <c r="Z24" s="64"/>
      <c r="AA24" s="64"/>
      <c r="AB24" s="64"/>
      <c r="AC24" s="64"/>
      <c r="AD24" s="64"/>
      <c r="AE24" s="64"/>
      <c r="AF24" s="64"/>
      <c r="AG24" s="64"/>
      <c r="AH24" s="64"/>
      <c r="AI24" s="64"/>
      <c r="AJ24" s="64"/>
      <c r="AK24" s="64"/>
      <c r="AL24" s="64"/>
    </row>
    <row r="25" spans="1:38" s="120" customFormat="1" ht="18" customHeight="1" x14ac:dyDescent="0.2">
      <c r="A25" s="125">
        <f t="shared" si="11"/>
        <v>9</v>
      </c>
      <c r="B25" s="179" t="s">
        <v>172</v>
      </c>
      <c r="C25" s="179" t="s">
        <v>172</v>
      </c>
      <c r="D25" s="5" t="s">
        <v>191</v>
      </c>
      <c r="E25" s="176">
        <f>(E24/1.33)*18</f>
        <v>351.87969924812029</v>
      </c>
      <c r="F25" s="177">
        <v>0.05</v>
      </c>
      <c r="G25" s="176">
        <f t="shared" ref="G25" si="17">E25+(E25*F25)</f>
        <v>369.4736842105263</v>
      </c>
      <c r="H25" s="6" t="s">
        <v>110</v>
      </c>
      <c r="I25" s="185">
        <v>4.4999999999999998E-2</v>
      </c>
      <c r="J25" s="3">
        <f t="shared" ref="J25" si="18">I25*G25</f>
        <v>16.626315789473683</v>
      </c>
      <c r="K25" s="174">
        <v>43.68</v>
      </c>
      <c r="L25" s="174">
        <f t="shared" ref="L25" si="19">K25*J25</f>
        <v>726.2374736842105</v>
      </c>
      <c r="M25" s="174">
        <v>2.35</v>
      </c>
      <c r="N25" s="175">
        <f t="shared" ref="N25" si="20">M25*G25</f>
        <v>868.26315789473688</v>
      </c>
      <c r="O25" s="178">
        <f t="shared" ref="O25" si="21">L25+N25</f>
        <v>1594.5006315789474</v>
      </c>
      <c r="P25" s="129"/>
      <c r="Q25" s="64"/>
      <c r="R25" s="64"/>
      <c r="S25" s="64"/>
      <c r="T25" s="64"/>
      <c r="U25" s="64"/>
      <c r="V25" s="64"/>
      <c r="W25" s="64"/>
      <c r="X25" s="64"/>
      <c r="Y25" s="64"/>
      <c r="Z25" s="64"/>
      <c r="AA25" s="64"/>
      <c r="AB25" s="64"/>
      <c r="AC25" s="64"/>
      <c r="AD25" s="64"/>
      <c r="AE25" s="64"/>
      <c r="AF25" s="64"/>
      <c r="AG25" s="64"/>
      <c r="AH25" s="64"/>
      <c r="AI25" s="64"/>
      <c r="AJ25" s="64"/>
      <c r="AK25" s="64"/>
      <c r="AL25" s="64"/>
    </row>
    <row r="26" spans="1:38" s="120" customFormat="1" x14ac:dyDescent="0.2">
      <c r="A26" s="125" t="str">
        <f t="shared" si="11"/>
        <v/>
      </c>
      <c r="B26" s="179"/>
      <c r="C26" s="179"/>
      <c r="D26" s="42"/>
      <c r="E26" s="176"/>
      <c r="F26" s="177"/>
      <c r="G26" s="176"/>
      <c r="H26" s="6"/>
      <c r="I26" s="3"/>
      <c r="J26" s="3"/>
      <c r="K26" s="134"/>
      <c r="L26" s="134"/>
      <c r="M26" s="134"/>
      <c r="N26" s="137"/>
      <c r="O26" s="178"/>
      <c r="P26" s="129"/>
      <c r="Q26" s="64"/>
      <c r="R26" s="64"/>
      <c r="S26" s="64"/>
      <c r="T26" s="64"/>
      <c r="U26" s="64"/>
      <c r="V26" s="64"/>
      <c r="W26" s="64"/>
      <c r="X26" s="64"/>
      <c r="Y26" s="64"/>
      <c r="Z26" s="64"/>
      <c r="AA26" s="64"/>
      <c r="AB26" s="64"/>
      <c r="AC26" s="64"/>
      <c r="AD26" s="64"/>
      <c r="AE26" s="64"/>
      <c r="AF26" s="64"/>
      <c r="AG26" s="64"/>
      <c r="AH26" s="64"/>
      <c r="AI26" s="64"/>
      <c r="AJ26" s="64"/>
      <c r="AK26" s="64"/>
      <c r="AL26" s="64"/>
    </row>
    <row r="27" spans="1:38" s="120" customFormat="1" ht="18" customHeight="1" x14ac:dyDescent="0.2">
      <c r="A27" s="125" t="str">
        <f t="shared" si="11"/>
        <v/>
      </c>
      <c r="B27" s="179"/>
      <c r="C27" s="179"/>
      <c r="D27" s="183" t="s">
        <v>135</v>
      </c>
      <c r="E27" s="186">
        <v>128</v>
      </c>
      <c r="F27" s="177"/>
      <c r="G27" s="176"/>
      <c r="H27" s="6"/>
      <c r="I27" s="3"/>
      <c r="J27" s="3"/>
      <c r="K27" s="134"/>
      <c r="L27" s="134"/>
      <c r="M27" s="134"/>
      <c r="N27" s="137"/>
      <c r="O27" s="178"/>
      <c r="P27" s="129"/>
      <c r="Q27" s="64"/>
      <c r="R27" s="64"/>
      <c r="S27" s="64"/>
      <c r="T27" s="64"/>
      <c r="U27" s="64"/>
      <c r="V27" s="64"/>
      <c r="W27" s="64"/>
      <c r="X27" s="64"/>
      <c r="Y27" s="64"/>
      <c r="Z27" s="64"/>
      <c r="AA27" s="64"/>
      <c r="AB27" s="64"/>
      <c r="AC27" s="64"/>
      <c r="AD27" s="64"/>
      <c r="AE27" s="64"/>
      <c r="AF27" s="64"/>
      <c r="AG27" s="64"/>
      <c r="AH27" s="64"/>
      <c r="AI27" s="64"/>
      <c r="AJ27" s="64"/>
      <c r="AK27" s="64"/>
      <c r="AL27" s="64"/>
    </row>
    <row r="28" spans="1:38" s="120" customFormat="1" ht="18" customHeight="1" x14ac:dyDescent="0.2">
      <c r="A28" s="125">
        <f t="shared" si="11"/>
        <v>10</v>
      </c>
      <c r="B28" s="179" t="s">
        <v>172</v>
      </c>
      <c r="C28" s="179" t="s">
        <v>172</v>
      </c>
      <c r="D28" s="5" t="s">
        <v>191</v>
      </c>
      <c r="E28" s="176">
        <f>(E27/1.33)*2</f>
        <v>192.48120300751879</v>
      </c>
      <c r="F28" s="177">
        <v>0.05</v>
      </c>
      <c r="G28" s="176">
        <f t="shared" ref="G28" si="22">E28+(E28*F28)</f>
        <v>202.10526315789474</v>
      </c>
      <c r="H28" s="6" t="s">
        <v>110</v>
      </c>
      <c r="I28" s="185">
        <v>4.4999999999999998E-2</v>
      </c>
      <c r="J28" s="3">
        <f t="shared" ref="J28" si="23">I28*G28</f>
        <v>9.094736842105263</v>
      </c>
      <c r="K28" s="174">
        <v>43.68</v>
      </c>
      <c r="L28" s="174">
        <f t="shared" ref="L28" si="24">K28*J28</f>
        <v>397.25810526315786</v>
      </c>
      <c r="M28" s="174">
        <v>2.35</v>
      </c>
      <c r="N28" s="175">
        <f t="shared" ref="N28" si="25">M28*G28</f>
        <v>474.94736842105266</v>
      </c>
      <c r="O28" s="178">
        <f t="shared" ref="O28" si="26">L28+N28</f>
        <v>872.20547368421057</v>
      </c>
      <c r="P28" s="129"/>
      <c r="Q28" s="64"/>
      <c r="R28" s="64"/>
      <c r="S28" s="64"/>
      <c r="T28" s="64"/>
      <c r="U28" s="64"/>
      <c r="V28" s="64"/>
      <c r="W28" s="64"/>
      <c r="X28" s="64"/>
      <c r="Y28" s="64"/>
      <c r="Z28" s="64"/>
      <c r="AA28" s="64"/>
      <c r="AB28" s="64"/>
      <c r="AC28" s="64"/>
      <c r="AD28" s="64"/>
      <c r="AE28" s="64"/>
      <c r="AF28" s="64"/>
      <c r="AG28" s="64"/>
      <c r="AH28" s="64"/>
      <c r="AI28" s="64"/>
      <c r="AJ28" s="64"/>
      <c r="AK28" s="64"/>
      <c r="AL28" s="64"/>
    </row>
    <row r="29" spans="1:38" s="120" customFormat="1" x14ac:dyDescent="0.2">
      <c r="A29" s="125" t="str">
        <f t="shared" si="11"/>
        <v/>
      </c>
      <c r="B29" s="179"/>
      <c r="C29" s="179"/>
      <c r="D29" s="42"/>
      <c r="E29" s="176"/>
      <c r="F29" s="177"/>
      <c r="G29" s="176"/>
      <c r="H29" s="6"/>
      <c r="I29" s="3"/>
      <c r="J29" s="3"/>
      <c r="K29" s="134"/>
      <c r="L29" s="134"/>
      <c r="M29" s="134"/>
      <c r="N29" s="137"/>
      <c r="O29" s="178"/>
      <c r="P29" s="129"/>
      <c r="Q29" s="64"/>
      <c r="R29" s="64"/>
      <c r="S29" s="64"/>
      <c r="T29" s="64"/>
      <c r="U29" s="64"/>
      <c r="V29" s="64"/>
      <c r="W29" s="64"/>
      <c r="X29" s="64"/>
      <c r="Y29" s="64"/>
      <c r="Z29" s="64"/>
      <c r="AA29" s="64"/>
      <c r="AB29" s="64"/>
      <c r="AC29" s="64"/>
      <c r="AD29" s="64"/>
      <c r="AE29" s="64"/>
      <c r="AF29" s="64"/>
      <c r="AG29" s="64"/>
      <c r="AH29" s="64"/>
      <c r="AI29" s="64"/>
      <c r="AJ29" s="64"/>
      <c r="AK29" s="64"/>
      <c r="AL29" s="64"/>
    </row>
    <row r="30" spans="1:38" s="120" customFormat="1" ht="18" customHeight="1" x14ac:dyDescent="0.2">
      <c r="A30" s="125" t="str">
        <f t="shared" si="11"/>
        <v/>
      </c>
      <c r="B30" s="179"/>
      <c r="C30" s="179"/>
      <c r="D30" s="183" t="s">
        <v>138</v>
      </c>
      <c r="E30" s="186">
        <v>55</v>
      </c>
      <c r="F30" s="177"/>
      <c r="G30" s="176"/>
      <c r="H30" s="6"/>
      <c r="I30" s="3"/>
      <c r="J30" s="3"/>
      <c r="K30" s="134"/>
      <c r="L30" s="134"/>
      <c r="M30" s="134"/>
      <c r="N30" s="137"/>
      <c r="O30" s="178"/>
      <c r="P30" s="129"/>
      <c r="Q30" s="64"/>
      <c r="R30" s="64"/>
      <c r="S30" s="64"/>
      <c r="T30" s="64"/>
      <c r="U30" s="64"/>
      <c r="V30" s="64"/>
      <c r="W30" s="64"/>
      <c r="X30" s="64"/>
      <c r="Y30" s="64"/>
      <c r="Z30" s="64"/>
      <c r="AA30" s="64"/>
      <c r="AB30" s="64"/>
      <c r="AC30" s="64"/>
      <c r="AD30" s="64"/>
      <c r="AE30" s="64"/>
      <c r="AF30" s="64"/>
      <c r="AG30" s="64"/>
      <c r="AH30" s="64"/>
      <c r="AI30" s="64"/>
      <c r="AJ30" s="64"/>
      <c r="AK30" s="64"/>
      <c r="AL30" s="64"/>
    </row>
    <row r="31" spans="1:38" s="120" customFormat="1" ht="18" customHeight="1" x14ac:dyDescent="0.2">
      <c r="A31" s="125">
        <f t="shared" si="11"/>
        <v>11</v>
      </c>
      <c r="B31" s="179" t="s">
        <v>172</v>
      </c>
      <c r="C31" s="179" t="s">
        <v>172</v>
      </c>
      <c r="D31" s="5" t="s">
        <v>189</v>
      </c>
      <c r="E31" s="176">
        <f>(E30/1.33)*6</f>
        <v>248.12030075187965</v>
      </c>
      <c r="F31" s="177">
        <v>0.05</v>
      </c>
      <c r="G31" s="176">
        <f t="shared" ref="G31" si="27">E31+(E31*F31)</f>
        <v>260.52631578947364</v>
      </c>
      <c r="H31" s="6" t="s">
        <v>110</v>
      </c>
      <c r="I31" s="185">
        <v>4.4999999999999998E-2</v>
      </c>
      <c r="J31" s="3">
        <f t="shared" ref="J31:J33" si="28">I31*G31</f>
        <v>11.723684210526313</v>
      </c>
      <c r="K31" s="174">
        <v>43.68</v>
      </c>
      <c r="L31" s="174">
        <f t="shared" ref="L31:L33" si="29">K31*J31</f>
        <v>512.09052631578936</v>
      </c>
      <c r="M31" s="174">
        <v>2.7</v>
      </c>
      <c r="N31" s="175">
        <f t="shared" ref="N31:N33" si="30">M31*G31</f>
        <v>703.42105263157885</v>
      </c>
      <c r="O31" s="178">
        <f t="shared" ref="O31:O33" si="31">L31+N31</f>
        <v>1215.5115789473682</v>
      </c>
      <c r="P31" s="129"/>
      <c r="Q31" s="64"/>
      <c r="R31" s="64"/>
      <c r="S31" s="64"/>
      <c r="T31" s="64"/>
      <c r="U31" s="64"/>
      <c r="V31" s="64"/>
      <c r="W31" s="64"/>
      <c r="X31" s="64"/>
      <c r="Y31" s="64"/>
      <c r="Z31" s="64"/>
      <c r="AA31" s="64"/>
      <c r="AB31" s="64"/>
      <c r="AC31" s="64"/>
      <c r="AD31" s="64"/>
      <c r="AE31" s="64"/>
      <c r="AF31" s="64"/>
      <c r="AG31" s="64"/>
      <c r="AH31" s="64"/>
      <c r="AI31" s="64"/>
      <c r="AJ31" s="64"/>
      <c r="AK31" s="64"/>
      <c r="AL31" s="64"/>
    </row>
    <row r="32" spans="1:38" s="120" customFormat="1" ht="18" customHeight="1" x14ac:dyDescent="0.2">
      <c r="A32" s="125">
        <f t="shared" si="11"/>
        <v>12</v>
      </c>
      <c r="B32" s="179" t="s">
        <v>172</v>
      </c>
      <c r="C32" s="179" t="s">
        <v>172</v>
      </c>
      <c r="D32" s="5" t="s">
        <v>139</v>
      </c>
      <c r="E32" s="176">
        <f>E30</f>
        <v>55</v>
      </c>
      <c r="F32" s="177">
        <v>0.05</v>
      </c>
      <c r="G32" s="176">
        <f t="shared" ref="G32:G33" si="32">E32+(E32*F32)</f>
        <v>57.75</v>
      </c>
      <c r="H32" s="6" t="s">
        <v>110</v>
      </c>
      <c r="I32" s="185">
        <v>3.5000000000000003E-2</v>
      </c>
      <c r="J32" s="3">
        <f t="shared" si="28"/>
        <v>2.0212500000000002</v>
      </c>
      <c r="K32" s="174">
        <v>43.68</v>
      </c>
      <c r="L32" s="174">
        <f t="shared" si="29"/>
        <v>88.288200000000003</v>
      </c>
      <c r="M32" s="174">
        <v>2.0999999999999996</v>
      </c>
      <c r="N32" s="175">
        <f t="shared" si="30"/>
        <v>121.27499999999998</v>
      </c>
      <c r="O32" s="178">
        <f t="shared" si="31"/>
        <v>209.56319999999999</v>
      </c>
      <c r="P32" s="129"/>
      <c r="Q32" s="64"/>
      <c r="R32" s="64"/>
      <c r="S32" s="64"/>
      <c r="T32" s="64"/>
      <c r="U32" s="64"/>
      <c r="V32" s="64"/>
      <c r="W32" s="64"/>
      <c r="X32" s="64"/>
      <c r="Y32" s="64"/>
      <c r="Z32" s="64"/>
      <c r="AA32" s="64"/>
      <c r="AB32" s="64"/>
      <c r="AC32" s="64"/>
      <c r="AD32" s="64"/>
      <c r="AE32" s="64"/>
      <c r="AF32" s="64"/>
      <c r="AG32" s="64"/>
      <c r="AH32" s="64"/>
      <c r="AI32" s="64"/>
      <c r="AJ32" s="64"/>
      <c r="AK32" s="64"/>
      <c r="AL32" s="64"/>
    </row>
    <row r="33" spans="1:38" s="120" customFormat="1" ht="18" customHeight="1" x14ac:dyDescent="0.2">
      <c r="A33" s="125">
        <f t="shared" si="11"/>
        <v>13</v>
      </c>
      <c r="B33" s="179" t="s">
        <v>172</v>
      </c>
      <c r="C33" s="179" t="s">
        <v>172</v>
      </c>
      <c r="D33" s="5" t="s">
        <v>140</v>
      </c>
      <c r="E33" s="176">
        <f>E30</f>
        <v>55</v>
      </c>
      <c r="F33" s="177">
        <v>0.05</v>
      </c>
      <c r="G33" s="176">
        <f t="shared" si="32"/>
        <v>57.75</v>
      </c>
      <c r="H33" s="6" t="s">
        <v>110</v>
      </c>
      <c r="I33" s="185">
        <v>3.5000000000000003E-2</v>
      </c>
      <c r="J33" s="3">
        <f t="shared" si="28"/>
        <v>2.0212500000000002</v>
      </c>
      <c r="K33" s="174">
        <v>43.68</v>
      </c>
      <c r="L33" s="174">
        <f t="shared" si="29"/>
        <v>88.288200000000003</v>
      </c>
      <c r="M33" s="174">
        <v>2.0999999999999996</v>
      </c>
      <c r="N33" s="175">
        <f t="shared" si="30"/>
        <v>121.27499999999998</v>
      </c>
      <c r="O33" s="178">
        <f t="shared" si="31"/>
        <v>209.56319999999999</v>
      </c>
      <c r="P33" s="129"/>
      <c r="Q33" s="64"/>
      <c r="R33" s="64"/>
      <c r="S33" s="64"/>
      <c r="T33" s="64"/>
      <c r="U33" s="64"/>
      <c r="V33" s="64"/>
      <c r="W33" s="64"/>
      <c r="X33" s="64"/>
      <c r="Y33" s="64"/>
      <c r="Z33" s="64"/>
      <c r="AA33" s="64"/>
      <c r="AB33" s="64"/>
      <c r="AC33" s="64"/>
      <c r="AD33" s="64"/>
      <c r="AE33" s="64"/>
      <c r="AF33" s="64"/>
      <c r="AG33" s="64"/>
      <c r="AH33" s="64"/>
      <c r="AI33" s="64"/>
      <c r="AJ33" s="64"/>
      <c r="AK33" s="64"/>
      <c r="AL33" s="64"/>
    </row>
    <row r="34" spans="1:38" s="120" customFormat="1" x14ac:dyDescent="0.2">
      <c r="A34" s="125" t="str">
        <f t="shared" si="11"/>
        <v/>
      </c>
      <c r="B34" s="179"/>
      <c r="C34" s="179"/>
      <c r="D34" s="42"/>
      <c r="E34" s="176"/>
      <c r="F34" s="177"/>
      <c r="G34" s="176"/>
      <c r="H34" s="6"/>
      <c r="I34" s="3"/>
      <c r="J34" s="3"/>
      <c r="K34" s="134"/>
      <c r="L34" s="134"/>
      <c r="M34" s="134"/>
      <c r="N34" s="137"/>
      <c r="O34" s="178"/>
      <c r="P34" s="129"/>
      <c r="Q34" s="64"/>
      <c r="R34" s="64"/>
      <c r="S34" s="64"/>
      <c r="T34" s="64"/>
      <c r="U34" s="64"/>
      <c r="V34" s="64"/>
      <c r="W34" s="64"/>
      <c r="X34" s="64"/>
      <c r="Y34" s="64"/>
      <c r="Z34" s="64"/>
      <c r="AA34" s="64"/>
      <c r="AB34" s="64"/>
      <c r="AC34" s="64"/>
      <c r="AD34" s="64"/>
      <c r="AE34" s="64"/>
      <c r="AF34" s="64"/>
      <c r="AG34" s="64"/>
      <c r="AH34" s="64"/>
      <c r="AI34" s="64"/>
      <c r="AJ34" s="64"/>
      <c r="AK34" s="64"/>
      <c r="AL34" s="64"/>
    </row>
    <row r="35" spans="1:38" s="120" customFormat="1" ht="18" customHeight="1" x14ac:dyDescent="0.2">
      <c r="A35" s="125" t="str">
        <f t="shared" si="11"/>
        <v/>
      </c>
      <c r="B35" s="179"/>
      <c r="C35" s="179"/>
      <c r="D35" s="183" t="s">
        <v>141</v>
      </c>
      <c r="E35" s="186">
        <v>59</v>
      </c>
      <c r="F35" s="177"/>
      <c r="G35" s="176"/>
      <c r="H35" s="6"/>
      <c r="I35" s="3"/>
      <c r="J35" s="3"/>
      <c r="K35" s="134"/>
      <c r="L35" s="134"/>
      <c r="M35" s="134"/>
      <c r="N35" s="137"/>
      <c r="O35" s="178"/>
      <c r="P35" s="129"/>
      <c r="Q35" s="64"/>
      <c r="R35" s="64"/>
      <c r="S35" s="64"/>
      <c r="T35" s="64"/>
      <c r="U35" s="64"/>
      <c r="V35" s="64"/>
      <c r="W35" s="64"/>
      <c r="X35" s="64"/>
      <c r="Y35" s="64"/>
      <c r="Z35" s="64"/>
      <c r="AA35" s="64"/>
      <c r="AB35" s="64"/>
      <c r="AC35" s="64"/>
      <c r="AD35" s="64"/>
      <c r="AE35" s="64"/>
      <c r="AF35" s="64"/>
      <c r="AG35" s="64"/>
      <c r="AH35" s="64"/>
      <c r="AI35" s="64"/>
      <c r="AJ35" s="64"/>
      <c r="AK35" s="64"/>
      <c r="AL35" s="64"/>
    </row>
    <row r="36" spans="1:38" s="120" customFormat="1" ht="18" customHeight="1" x14ac:dyDescent="0.2">
      <c r="A36" s="125">
        <f t="shared" si="11"/>
        <v>14</v>
      </c>
      <c r="B36" s="179" t="s">
        <v>172</v>
      </c>
      <c r="C36" s="179" t="s">
        <v>172</v>
      </c>
      <c r="D36" s="5" t="s">
        <v>190</v>
      </c>
      <c r="E36" s="176">
        <f>(E35/1.33)*8</f>
        <v>354.88721804511277</v>
      </c>
      <c r="F36" s="177">
        <v>0.05</v>
      </c>
      <c r="G36" s="176">
        <f t="shared" ref="G36" si="33">E36+(E36*F36)</f>
        <v>372.63157894736844</v>
      </c>
      <c r="H36" s="6" t="s">
        <v>110</v>
      </c>
      <c r="I36" s="185">
        <v>4.4999999999999998E-2</v>
      </c>
      <c r="J36" s="3">
        <f t="shared" ref="J36:J38" si="34">I36*G36</f>
        <v>16.768421052631581</v>
      </c>
      <c r="K36" s="174">
        <v>43.68</v>
      </c>
      <c r="L36" s="174">
        <f t="shared" ref="L36:L38" si="35">K36*J36</f>
        <v>732.44463157894745</v>
      </c>
      <c r="M36" s="174">
        <v>2.7</v>
      </c>
      <c r="N36" s="175">
        <f t="shared" ref="N36:N38" si="36">M36*G36</f>
        <v>1006.1052631578948</v>
      </c>
      <c r="O36" s="178">
        <f t="shared" ref="O36:O38" si="37">L36+N36</f>
        <v>1738.5498947368424</v>
      </c>
      <c r="P36" s="129"/>
      <c r="Q36" s="64"/>
      <c r="R36" s="64"/>
      <c r="S36" s="64"/>
      <c r="T36" s="64"/>
      <c r="U36" s="64"/>
      <c r="V36" s="64"/>
      <c r="W36" s="64"/>
      <c r="X36" s="64"/>
      <c r="Y36" s="64"/>
      <c r="Z36" s="64"/>
      <c r="AA36" s="64"/>
      <c r="AB36" s="64"/>
      <c r="AC36" s="64"/>
      <c r="AD36" s="64"/>
      <c r="AE36" s="64"/>
      <c r="AF36" s="64"/>
      <c r="AG36" s="64"/>
      <c r="AH36" s="64"/>
      <c r="AI36" s="64"/>
      <c r="AJ36" s="64"/>
      <c r="AK36" s="64"/>
      <c r="AL36" s="64"/>
    </row>
    <row r="37" spans="1:38" s="120" customFormat="1" ht="18" customHeight="1" x14ac:dyDescent="0.2">
      <c r="A37" s="125">
        <f t="shared" si="11"/>
        <v>15</v>
      </c>
      <c r="B37" s="179" t="s">
        <v>172</v>
      </c>
      <c r="C37" s="179" t="s">
        <v>172</v>
      </c>
      <c r="D37" s="5" t="s">
        <v>143</v>
      </c>
      <c r="E37" s="176">
        <f>E35</f>
        <v>59</v>
      </c>
      <c r="F37" s="177">
        <v>0.05</v>
      </c>
      <c r="G37" s="176">
        <f t="shared" ref="G37:G38" si="38">E37+(E37*F37)</f>
        <v>61.95</v>
      </c>
      <c r="H37" s="6" t="s">
        <v>110</v>
      </c>
      <c r="I37" s="185">
        <v>3.5000000000000003E-2</v>
      </c>
      <c r="J37" s="3">
        <f t="shared" si="34"/>
        <v>2.1682500000000005</v>
      </c>
      <c r="K37" s="174">
        <v>43.68</v>
      </c>
      <c r="L37" s="174">
        <f t="shared" si="35"/>
        <v>94.709160000000026</v>
      </c>
      <c r="M37" s="174">
        <v>2.0999999999999996</v>
      </c>
      <c r="N37" s="175">
        <f t="shared" si="36"/>
        <v>130.09499999999997</v>
      </c>
      <c r="O37" s="178">
        <f t="shared" si="37"/>
        <v>224.80416</v>
      </c>
      <c r="P37" s="129"/>
      <c r="Q37" s="64"/>
      <c r="R37" s="64"/>
      <c r="S37" s="64"/>
      <c r="T37" s="64"/>
      <c r="U37" s="64"/>
      <c r="V37" s="64"/>
      <c r="W37" s="64"/>
      <c r="X37" s="64"/>
      <c r="Y37" s="64"/>
      <c r="Z37" s="64"/>
      <c r="AA37" s="64"/>
      <c r="AB37" s="64"/>
      <c r="AC37" s="64"/>
      <c r="AD37" s="64"/>
      <c r="AE37" s="64"/>
      <c r="AF37" s="64"/>
      <c r="AG37" s="64"/>
      <c r="AH37" s="64"/>
      <c r="AI37" s="64"/>
      <c r="AJ37" s="64"/>
      <c r="AK37" s="64"/>
      <c r="AL37" s="64"/>
    </row>
    <row r="38" spans="1:38" s="120" customFormat="1" ht="18" customHeight="1" x14ac:dyDescent="0.2">
      <c r="A38" s="125">
        <f t="shared" si="11"/>
        <v>16</v>
      </c>
      <c r="B38" s="179" t="s">
        <v>172</v>
      </c>
      <c r="C38" s="179" t="s">
        <v>172</v>
      </c>
      <c r="D38" s="5" t="s">
        <v>143</v>
      </c>
      <c r="E38" s="176">
        <f>E35</f>
        <v>59</v>
      </c>
      <c r="F38" s="177">
        <v>0.05</v>
      </c>
      <c r="G38" s="176">
        <f t="shared" si="38"/>
        <v>61.95</v>
      </c>
      <c r="H38" s="6" t="s">
        <v>110</v>
      </c>
      <c r="I38" s="185">
        <v>3.5000000000000003E-2</v>
      </c>
      <c r="J38" s="3">
        <f t="shared" si="34"/>
        <v>2.1682500000000005</v>
      </c>
      <c r="K38" s="174">
        <v>43.68</v>
      </c>
      <c r="L38" s="174">
        <f t="shared" si="35"/>
        <v>94.709160000000026</v>
      </c>
      <c r="M38" s="174">
        <v>2.0999999999999996</v>
      </c>
      <c r="N38" s="175">
        <f t="shared" si="36"/>
        <v>130.09499999999997</v>
      </c>
      <c r="O38" s="178">
        <f t="shared" si="37"/>
        <v>224.80416</v>
      </c>
      <c r="P38" s="129"/>
      <c r="Q38" s="64"/>
      <c r="R38" s="64"/>
      <c r="S38" s="64"/>
      <c r="T38" s="64"/>
      <c r="U38" s="64"/>
      <c r="V38" s="64"/>
      <c r="W38" s="64"/>
      <c r="X38" s="64"/>
      <c r="Y38" s="64"/>
      <c r="Z38" s="64"/>
      <c r="AA38" s="64"/>
      <c r="AB38" s="64"/>
      <c r="AC38" s="64"/>
      <c r="AD38" s="64"/>
      <c r="AE38" s="64"/>
      <c r="AF38" s="64"/>
      <c r="AG38" s="64"/>
      <c r="AH38" s="64"/>
      <c r="AI38" s="64"/>
      <c r="AJ38" s="64"/>
      <c r="AK38" s="64"/>
      <c r="AL38" s="64"/>
    </row>
    <row r="39" spans="1:38" s="120" customFormat="1" x14ac:dyDescent="0.2">
      <c r="A39" s="125" t="str">
        <f t="shared" si="11"/>
        <v/>
      </c>
      <c r="B39" s="179"/>
      <c r="C39" s="179"/>
      <c r="D39" s="42"/>
      <c r="E39" s="176"/>
      <c r="F39" s="177"/>
      <c r="G39" s="176"/>
      <c r="H39" s="6"/>
      <c r="I39" s="3"/>
      <c r="J39" s="3"/>
      <c r="K39" s="134"/>
      <c r="L39" s="134"/>
      <c r="M39" s="134"/>
      <c r="N39" s="137"/>
      <c r="O39" s="178"/>
      <c r="P39" s="129"/>
      <c r="Q39" s="64"/>
      <c r="R39" s="64"/>
      <c r="S39" s="64"/>
      <c r="T39" s="64"/>
      <c r="U39" s="64"/>
      <c r="V39" s="64"/>
      <c r="W39" s="64"/>
      <c r="X39" s="64"/>
      <c r="Y39" s="64"/>
      <c r="Z39" s="64"/>
      <c r="AA39" s="64"/>
      <c r="AB39" s="64"/>
      <c r="AC39" s="64"/>
      <c r="AD39" s="64"/>
      <c r="AE39" s="64"/>
      <c r="AF39" s="64"/>
      <c r="AG39" s="64"/>
      <c r="AH39" s="64"/>
      <c r="AI39" s="64"/>
      <c r="AJ39" s="64"/>
      <c r="AK39" s="64"/>
      <c r="AL39" s="64"/>
    </row>
    <row r="40" spans="1:38" s="120" customFormat="1" ht="18" customHeight="1" x14ac:dyDescent="0.2">
      <c r="A40" s="125" t="str">
        <f t="shared" si="11"/>
        <v/>
      </c>
      <c r="B40" s="179"/>
      <c r="C40" s="179"/>
      <c r="D40" s="183" t="s">
        <v>145</v>
      </c>
      <c r="E40" s="186">
        <v>24</v>
      </c>
      <c r="F40" s="177"/>
      <c r="G40" s="176"/>
      <c r="H40" s="6"/>
      <c r="I40" s="3"/>
      <c r="J40" s="3"/>
      <c r="K40" s="134"/>
      <c r="L40" s="134"/>
      <c r="M40" s="134"/>
      <c r="N40" s="137"/>
      <c r="O40" s="178"/>
      <c r="P40" s="129"/>
      <c r="Q40" s="64"/>
      <c r="R40" s="64"/>
      <c r="S40" s="64"/>
      <c r="T40" s="64"/>
      <c r="U40" s="64"/>
      <c r="V40" s="64"/>
      <c r="W40" s="64"/>
      <c r="X40" s="64"/>
      <c r="Y40" s="64"/>
      <c r="Z40" s="64"/>
      <c r="AA40" s="64"/>
      <c r="AB40" s="64"/>
      <c r="AC40" s="64"/>
      <c r="AD40" s="64"/>
      <c r="AE40" s="64"/>
      <c r="AF40" s="64"/>
      <c r="AG40" s="64"/>
      <c r="AH40" s="64"/>
      <c r="AI40" s="64"/>
      <c r="AJ40" s="64"/>
      <c r="AK40" s="64"/>
      <c r="AL40" s="64"/>
    </row>
    <row r="41" spans="1:38" s="120" customFormat="1" ht="18" customHeight="1" x14ac:dyDescent="0.2">
      <c r="A41" s="125">
        <f t="shared" si="11"/>
        <v>17</v>
      </c>
      <c r="B41" s="179" t="s">
        <v>172</v>
      </c>
      <c r="C41" s="179" t="s">
        <v>172</v>
      </c>
      <c r="D41" s="5" t="s">
        <v>190</v>
      </c>
      <c r="E41" s="176">
        <f>(E40/1.33)*8</f>
        <v>144.3609022556391</v>
      </c>
      <c r="F41" s="177">
        <v>0.05</v>
      </c>
      <c r="G41" s="176">
        <f t="shared" ref="G41" si="39">E41+(E41*F41)</f>
        <v>151.57894736842107</v>
      </c>
      <c r="H41" s="6" t="s">
        <v>110</v>
      </c>
      <c r="I41" s="185">
        <v>4.4999999999999998E-2</v>
      </c>
      <c r="J41" s="3">
        <f t="shared" ref="J41:J43" si="40">I41*G41</f>
        <v>6.8210526315789481</v>
      </c>
      <c r="K41" s="174">
        <v>43.68</v>
      </c>
      <c r="L41" s="174">
        <f t="shared" ref="L41:L43" si="41">K41*J41</f>
        <v>297.94357894736845</v>
      </c>
      <c r="M41" s="174">
        <v>2.7</v>
      </c>
      <c r="N41" s="175">
        <f t="shared" ref="N41:N43" si="42">M41*G41</f>
        <v>409.26315789473693</v>
      </c>
      <c r="O41" s="178">
        <f t="shared" ref="O41:O43" si="43">L41+N41</f>
        <v>707.20673684210533</v>
      </c>
      <c r="P41" s="129"/>
      <c r="Q41" s="64"/>
      <c r="R41" s="64"/>
      <c r="S41" s="64"/>
      <c r="T41" s="64"/>
      <c r="U41" s="64"/>
      <c r="V41" s="64"/>
      <c r="W41" s="64"/>
      <c r="X41" s="64"/>
      <c r="Y41" s="64"/>
      <c r="Z41" s="64"/>
      <c r="AA41" s="64"/>
      <c r="AB41" s="64"/>
      <c r="AC41" s="64"/>
      <c r="AD41" s="64"/>
      <c r="AE41" s="64"/>
      <c r="AF41" s="64"/>
      <c r="AG41" s="64"/>
      <c r="AH41" s="64"/>
      <c r="AI41" s="64"/>
      <c r="AJ41" s="64"/>
      <c r="AK41" s="64"/>
      <c r="AL41" s="64"/>
    </row>
    <row r="42" spans="1:38" s="120" customFormat="1" ht="18" customHeight="1" x14ac:dyDescent="0.2">
      <c r="A42" s="125">
        <f t="shared" si="11"/>
        <v>18</v>
      </c>
      <c r="B42" s="179" t="s">
        <v>172</v>
      </c>
      <c r="C42" s="179" t="s">
        <v>172</v>
      </c>
      <c r="D42" s="5" t="s">
        <v>143</v>
      </c>
      <c r="E42" s="176">
        <f>E40</f>
        <v>24</v>
      </c>
      <c r="F42" s="177">
        <v>0.05</v>
      </c>
      <c r="G42" s="176">
        <f t="shared" ref="G42:G43" si="44">E42+(E42*F42)</f>
        <v>25.2</v>
      </c>
      <c r="H42" s="6" t="s">
        <v>110</v>
      </c>
      <c r="I42" s="185">
        <v>3.5000000000000003E-2</v>
      </c>
      <c r="J42" s="3">
        <f t="shared" si="40"/>
        <v>0.88200000000000001</v>
      </c>
      <c r="K42" s="174">
        <v>43.68</v>
      </c>
      <c r="L42" s="174">
        <f t="shared" si="41"/>
        <v>38.525759999999998</v>
      </c>
      <c r="M42" s="174">
        <v>2.0999999999999996</v>
      </c>
      <c r="N42" s="175">
        <f t="shared" si="42"/>
        <v>52.919999999999987</v>
      </c>
      <c r="O42" s="178">
        <f t="shared" si="43"/>
        <v>91.445759999999979</v>
      </c>
      <c r="P42" s="129"/>
      <c r="Q42" s="64"/>
      <c r="R42" s="64"/>
      <c r="S42" s="64"/>
      <c r="T42" s="64"/>
      <c r="U42" s="64"/>
      <c r="V42" s="64"/>
      <c r="W42" s="64"/>
      <c r="X42" s="64"/>
      <c r="Y42" s="64"/>
      <c r="Z42" s="64"/>
      <c r="AA42" s="64"/>
      <c r="AB42" s="64"/>
      <c r="AC42" s="64"/>
      <c r="AD42" s="64"/>
      <c r="AE42" s="64"/>
      <c r="AF42" s="64"/>
      <c r="AG42" s="64"/>
      <c r="AH42" s="64"/>
      <c r="AI42" s="64"/>
      <c r="AJ42" s="64"/>
      <c r="AK42" s="64"/>
      <c r="AL42" s="64"/>
    </row>
    <row r="43" spans="1:38" s="120" customFormat="1" ht="18" customHeight="1" x14ac:dyDescent="0.2">
      <c r="A43" s="125">
        <f t="shared" si="11"/>
        <v>19</v>
      </c>
      <c r="B43" s="179" t="s">
        <v>172</v>
      </c>
      <c r="C43" s="179" t="s">
        <v>172</v>
      </c>
      <c r="D43" s="5" t="s">
        <v>146</v>
      </c>
      <c r="E43" s="176">
        <f>E40</f>
        <v>24</v>
      </c>
      <c r="F43" s="177">
        <v>0.05</v>
      </c>
      <c r="G43" s="176">
        <f t="shared" si="44"/>
        <v>25.2</v>
      </c>
      <c r="H43" s="6" t="s">
        <v>110</v>
      </c>
      <c r="I43" s="185">
        <v>3.5000000000000003E-2</v>
      </c>
      <c r="J43" s="3">
        <f t="shared" si="40"/>
        <v>0.88200000000000001</v>
      </c>
      <c r="K43" s="174">
        <v>43.68</v>
      </c>
      <c r="L43" s="174">
        <f t="shared" si="41"/>
        <v>38.525759999999998</v>
      </c>
      <c r="M43" s="174">
        <v>2.0999999999999996</v>
      </c>
      <c r="N43" s="175">
        <f t="shared" si="42"/>
        <v>52.919999999999987</v>
      </c>
      <c r="O43" s="178">
        <f t="shared" si="43"/>
        <v>91.445759999999979</v>
      </c>
      <c r="P43" s="129"/>
      <c r="Q43" s="64"/>
      <c r="R43" s="64"/>
      <c r="S43" s="64"/>
      <c r="T43" s="64"/>
      <c r="U43" s="64"/>
      <c r="V43" s="64"/>
      <c r="W43" s="64"/>
      <c r="X43" s="64"/>
      <c r="Y43" s="64"/>
      <c r="Z43" s="64"/>
      <c r="AA43" s="64"/>
      <c r="AB43" s="64"/>
      <c r="AC43" s="64"/>
      <c r="AD43" s="64"/>
      <c r="AE43" s="64"/>
      <c r="AF43" s="64"/>
      <c r="AG43" s="64"/>
      <c r="AH43" s="64"/>
      <c r="AI43" s="64"/>
      <c r="AJ43" s="64"/>
      <c r="AK43" s="64"/>
      <c r="AL43" s="64"/>
    </row>
    <row r="44" spans="1:38" s="120" customFormat="1" x14ac:dyDescent="0.2">
      <c r="A44" s="125" t="str">
        <f t="shared" si="11"/>
        <v/>
      </c>
      <c r="B44" s="179"/>
      <c r="C44" s="179"/>
      <c r="D44" s="42"/>
      <c r="E44" s="176"/>
      <c r="F44" s="177"/>
      <c r="G44" s="176"/>
      <c r="H44" s="6"/>
      <c r="I44" s="3"/>
      <c r="J44" s="3"/>
      <c r="K44" s="134"/>
      <c r="L44" s="134"/>
      <c r="M44" s="134"/>
      <c r="N44" s="137"/>
      <c r="O44" s="178"/>
      <c r="P44" s="129"/>
      <c r="Q44" s="64"/>
      <c r="R44" s="64"/>
      <c r="S44" s="64"/>
      <c r="T44" s="64"/>
      <c r="U44" s="64"/>
      <c r="V44" s="64"/>
      <c r="W44" s="64"/>
      <c r="X44" s="64"/>
      <c r="Y44" s="64"/>
      <c r="Z44" s="64"/>
      <c r="AA44" s="64"/>
      <c r="AB44" s="64"/>
      <c r="AC44" s="64"/>
      <c r="AD44" s="64"/>
      <c r="AE44" s="64"/>
      <c r="AF44" s="64"/>
      <c r="AG44" s="64"/>
      <c r="AH44" s="64"/>
      <c r="AI44" s="64"/>
      <c r="AJ44" s="64"/>
      <c r="AK44" s="64"/>
      <c r="AL44" s="64"/>
    </row>
    <row r="45" spans="1:38" s="120" customFormat="1" ht="18" customHeight="1" x14ac:dyDescent="0.2">
      <c r="A45" s="125" t="str">
        <f t="shared" si="11"/>
        <v/>
      </c>
      <c r="B45" s="179"/>
      <c r="C45" s="179"/>
      <c r="D45" s="183" t="s">
        <v>138</v>
      </c>
      <c r="E45" s="186">
        <v>43</v>
      </c>
      <c r="F45" s="177"/>
      <c r="G45" s="176"/>
      <c r="H45" s="6"/>
      <c r="I45" s="3"/>
      <c r="J45" s="3"/>
      <c r="K45" s="134"/>
      <c r="L45" s="134"/>
      <c r="M45" s="134"/>
      <c r="N45" s="137"/>
      <c r="O45" s="178"/>
      <c r="P45" s="129"/>
      <c r="Q45" s="64"/>
      <c r="R45" s="64"/>
      <c r="S45" s="64"/>
      <c r="T45" s="64"/>
      <c r="U45" s="64"/>
      <c r="V45" s="64"/>
      <c r="W45" s="64"/>
      <c r="X45" s="64"/>
      <c r="Y45" s="64"/>
      <c r="Z45" s="64"/>
      <c r="AA45" s="64"/>
      <c r="AB45" s="64"/>
      <c r="AC45" s="64"/>
      <c r="AD45" s="64"/>
      <c r="AE45" s="64"/>
      <c r="AF45" s="64"/>
      <c r="AG45" s="64"/>
      <c r="AH45" s="64"/>
      <c r="AI45" s="64"/>
      <c r="AJ45" s="64"/>
      <c r="AK45" s="64"/>
      <c r="AL45" s="64"/>
    </row>
    <row r="46" spans="1:38" s="120" customFormat="1" ht="18" customHeight="1" x14ac:dyDescent="0.2">
      <c r="A46" s="125">
        <f t="shared" si="11"/>
        <v>20</v>
      </c>
      <c r="B46" s="179" t="s">
        <v>172</v>
      </c>
      <c r="C46" s="179" t="s">
        <v>172</v>
      </c>
      <c r="D46" s="5" t="s">
        <v>189</v>
      </c>
      <c r="E46" s="176">
        <f>(E45/1.33)*6</f>
        <v>193.98496240601503</v>
      </c>
      <c r="F46" s="177">
        <v>0.05</v>
      </c>
      <c r="G46" s="176">
        <f t="shared" ref="G46" si="45">E46+(E46*F46)</f>
        <v>203.68421052631578</v>
      </c>
      <c r="H46" s="6" t="s">
        <v>110</v>
      </c>
      <c r="I46" s="185">
        <v>4.4999999999999998E-2</v>
      </c>
      <c r="J46" s="3">
        <f t="shared" ref="J46:J48" si="46">I46*G46</f>
        <v>9.1657894736842103</v>
      </c>
      <c r="K46" s="174">
        <v>43.68</v>
      </c>
      <c r="L46" s="174">
        <f t="shared" ref="L46:L48" si="47">K46*J46</f>
        <v>400.36168421052628</v>
      </c>
      <c r="M46" s="174">
        <v>2.7</v>
      </c>
      <c r="N46" s="175">
        <f t="shared" ref="N46:N48" si="48">M46*G46</f>
        <v>549.9473684210526</v>
      </c>
      <c r="O46" s="178">
        <f t="shared" ref="O46:O48" si="49">L46+N46</f>
        <v>950.30905263157888</v>
      </c>
      <c r="P46" s="129"/>
      <c r="Q46" s="64"/>
      <c r="R46" s="64"/>
      <c r="S46" s="64"/>
      <c r="T46" s="64"/>
      <c r="U46" s="64"/>
      <c r="V46" s="64"/>
      <c r="W46" s="64"/>
      <c r="X46" s="64"/>
      <c r="Y46" s="64"/>
      <c r="Z46" s="64"/>
      <c r="AA46" s="64"/>
      <c r="AB46" s="64"/>
      <c r="AC46" s="64"/>
      <c r="AD46" s="64"/>
      <c r="AE46" s="64"/>
      <c r="AF46" s="64"/>
      <c r="AG46" s="64"/>
      <c r="AH46" s="64"/>
      <c r="AI46" s="64"/>
      <c r="AJ46" s="64"/>
      <c r="AK46" s="64"/>
      <c r="AL46" s="64"/>
    </row>
    <row r="47" spans="1:38" s="120" customFormat="1" ht="18" customHeight="1" x14ac:dyDescent="0.2">
      <c r="A47" s="125">
        <f t="shared" si="11"/>
        <v>21</v>
      </c>
      <c r="B47" s="179" t="s">
        <v>172</v>
      </c>
      <c r="C47" s="179" t="s">
        <v>172</v>
      </c>
      <c r="D47" s="5" t="s">
        <v>143</v>
      </c>
      <c r="E47" s="176">
        <f>E45</f>
        <v>43</v>
      </c>
      <c r="F47" s="177">
        <v>0.05</v>
      </c>
      <c r="G47" s="176">
        <f t="shared" ref="G47:G48" si="50">E47+(E47*F47)</f>
        <v>45.15</v>
      </c>
      <c r="H47" s="6" t="s">
        <v>110</v>
      </c>
      <c r="I47" s="185">
        <v>3.5000000000000003E-2</v>
      </c>
      <c r="J47" s="3">
        <f t="shared" si="46"/>
        <v>1.5802500000000002</v>
      </c>
      <c r="K47" s="174">
        <v>43.68</v>
      </c>
      <c r="L47" s="174">
        <f t="shared" si="47"/>
        <v>69.025320000000008</v>
      </c>
      <c r="M47" s="174">
        <v>2.0999999999999996</v>
      </c>
      <c r="N47" s="175">
        <f t="shared" si="48"/>
        <v>94.814999999999984</v>
      </c>
      <c r="O47" s="178">
        <f t="shared" si="49"/>
        <v>163.84031999999999</v>
      </c>
      <c r="P47" s="129"/>
      <c r="Q47" s="64"/>
      <c r="R47" s="64"/>
      <c r="S47" s="64"/>
      <c r="T47" s="64"/>
      <c r="U47" s="64"/>
      <c r="V47" s="64"/>
      <c r="W47" s="64"/>
      <c r="X47" s="64"/>
      <c r="Y47" s="64"/>
      <c r="Z47" s="64"/>
      <c r="AA47" s="64"/>
      <c r="AB47" s="64"/>
      <c r="AC47" s="64"/>
      <c r="AD47" s="64"/>
      <c r="AE47" s="64"/>
      <c r="AF47" s="64"/>
      <c r="AG47" s="64"/>
      <c r="AH47" s="64"/>
      <c r="AI47" s="64"/>
      <c r="AJ47" s="64"/>
      <c r="AK47" s="64"/>
      <c r="AL47" s="64"/>
    </row>
    <row r="48" spans="1:38" s="120" customFormat="1" ht="18" customHeight="1" x14ac:dyDescent="0.2">
      <c r="A48" s="125">
        <f t="shared" si="11"/>
        <v>22</v>
      </c>
      <c r="B48" s="179" t="s">
        <v>172</v>
      </c>
      <c r="C48" s="179" t="s">
        <v>172</v>
      </c>
      <c r="D48" s="5" t="s">
        <v>146</v>
      </c>
      <c r="E48" s="176">
        <f>E45</f>
        <v>43</v>
      </c>
      <c r="F48" s="177">
        <v>0.05</v>
      </c>
      <c r="G48" s="176">
        <f t="shared" si="50"/>
        <v>45.15</v>
      </c>
      <c r="H48" s="6" t="s">
        <v>110</v>
      </c>
      <c r="I48" s="185">
        <v>3.5000000000000003E-2</v>
      </c>
      <c r="J48" s="3">
        <f t="shared" si="46"/>
        <v>1.5802500000000002</v>
      </c>
      <c r="K48" s="174">
        <v>43.68</v>
      </c>
      <c r="L48" s="174">
        <f t="shared" si="47"/>
        <v>69.025320000000008</v>
      </c>
      <c r="M48" s="174">
        <v>2.0999999999999996</v>
      </c>
      <c r="N48" s="175">
        <f t="shared" si="48"/>
        <v>94.814999999999984</v>
      </c>
      <c r="O48" s="178">
        <f t="shared" si="49"/>
        <v>163.84031999999999</v>
      </c>
      <c r="P48" s="129"/>
      <c r="Q48" s="64"/>
      <c r="R48" s="64"/>
      <c r="S48" s="64"/>
      <c r="T48" s="64"/>
      <c r="U48" s="64"/>
      <c r="V48" s="64"/>
      <c r="W48" s="64"/>
      <c r="X48" s="64"/>
      <c r="Y48" s="64"/>
      <c r="Z48" s="64"/>
      <c r="AA48" s="64"/>
      <c r="AB48" s="64"/>
      <c r="AC48" s="64"/>
      <c r="AD48" s="64"/>
      <c r="AE48" s="64"/>
      <c r="AF48" s="64"/>
      <c r="AG48" s="64"/>
      <c r="AH48" s="64"/>
      <c r="AI48" s="64"/>
      <c r="AJ48" s="64"/>
      <c r="AK48" s="64"/>
      <c r="AL48" s="64"/>
    </row>
    <row r="49" spans="1:38" s="120" customFormat="1" x14ac:dyDescent="0.2">
      <c r="A49" s="125" t="str">
        <f t="shared" si="11"/>
        <v/>
      </c>
      <c r="B49" s="179"/>
      <c r="C49" s="179"/>
      <c r="D49" s="42"/>
      <c r="E49" s="176"/>
      <c r="F49" s="177"/>
      <c r="G49" s="176"/>
      <c r="H49" s="6"/>
      <c r="I49" s="3"/>
      <c r="J49" s="3"/>
      <c r="K49" s="134"/>
      <c r="L49" s="134"/>
      <c r="M49" s="134"/>
      <c r="N49" s="137"/>
      <c r="O49" s="178"/>
      <c r="P49" s="129"/>
      <c r="Q49" s="64"/>
      <c r="R49" s="64"/>
      <c r="S49" s="64"/>
      <c r="T49" s="64"/>
      <c r="U49" s="64"/>
      <c r="V49" s="64"/>
      <c r="W49" s="64"/>
      <c r="X49" s="64"/>
      <c r="Y49" s="64"/>
      <c r="Z49" s="64"/>
      <c r="AA49" s="64"/>
      <c r="AB49" s="64"/>
      <c r="AC49" s="64"/>
      <c r="AD49" s="64"/>
      <c r="AE49" s="64"/>
      <c r="AF49" s="64"/>
      <c r="AG49" s="64"/>
      <c r="AH49" s="64"/>
      <c r="AI49" s="64"/>
      <c r="AJ49" s="64"/>
      <c r="AK49" s="64"/>
      <c r="AL49" s="64"/>
    </row>
    <row r="50" spans="1:38" s="120" customFormat="1" ht="18" customHeight="1" x14ac:dyDescent="0.2">
      <c r="A50" s="125" t="str">
        <f t="shared" si="11"/>
        <v/>
      </c>
      <c r="B50" s="179"/>
      <c r="C50" s="179"/>
      <c r="D50" s="183" t="s">
        <v>148</v>
      </c>
      <c r="E50" s="186">
        <v>25</v>
      </c>
      <c r="F50" s="177"/>
      <c r="G50" s="176"/>
      <c r="H50" s="6"/>
      <c r="I50" s="3"/>
      <c r="J50" s="3"/>
      <c r="K50" s="134"/>
      <c r="L50" s="134"/>
      <c r="M50" s="134"/>
      <c r="N50" s="137"/>
      <c r="O50" s="178"/>
      <c r="P50" s="129"/>
      <c r="Q50" s="64"/>
      <c r="R50" s="64"/>
      <c r="S50" s="64"/>
      <c r="T50" s="64"/>
      <c r="U50" s="64"/>
      <c r="V50" s="64"/>
      <c r="W50" s="64"/>
      <c r="X50" s="64"/>
      <c r="Y50" s="64"/>
      <c r="Z50" s="64"/>
      <c r="AA50" s="64"/>
      <c r="AB50" s="64"/>
      <c r="AC50" s="64"/>
      <c r="AD50" s="64"/>
      <c r="AE50" s="64"/>
      <c r="AF50" s="64"/>
      <c r="AG50" s="64"/>
      <c r="AH50" s="64"/>
      <c r="AI50" s="64"/>
      <c r="AJ50" s="64"/>
      <c r="AK50" s="64"/>
      <c r="AL50" s="64"/>
    </row>
    <row r="51" spans="1:38" s="120" customFormat="1" ht="18" customHeight="1" x14ac:dyDescent="0.2">
      <c r="A51" s="125">
        <f t="shared" si="11"/>
        <v>23</v>
      </c>
      <c r="B51" s="179" t="s">
        <v>172</v>
      </c>
      <c r="C51" s="179" t="s">
        <v>172</v>
      </c>
      <c r="D51" s="5" t="s">
        <v>188</v>
      </c>
      <c r="E51" s="176">
        <f>(E50/1.33)*10</f>
        <v>187.96992481203006</v>
      </c>
      <c r="F51" s="177">
        <v>0.05</v>
      </c>
      <c r="G51" s="176">
        <f t="shared" ref="G51:G53" si="51">E51+(E51*F51)</f>
        <v>197.36842105263156</v>
      </c>
      <c r="H51" s="6" t="s">
        <v>110</v>
      </c>
      <c r="I51" s="185">
        <v>4.4999999999999998E-2</v>
      </c>
      <c r="J51" s="3">
        <f t="shared" ref="J51" si="52">I51*G51</f>
        <v>8.8815789473684195</v>
      </c>
      <c r="K51" s="174">
        <v>43.68</v>
      </c>
      <c r="L51" s="174">
        <f t="shared" ref="L51" si="53">K51*J51</f>
        <v>387.94736842105254</v>
      </c>
      <c r="M51" s="174">
        <v>2.0999999999999996</v>
      </c>
      <c r="N51" s="175">
        <f t="shared" ref="N51" si="54">M51*G51</f>
        <v>414.47368421052619</v>
      </c>
      <c r="O51" s="178">
        <f t="shared" ref="O51" si="55">L51+N51</f>
        <v>802.42105263157873</v>
      </c>
      <c r="P51" s="129"/>
      <c r="Q51" s="64"/>
      <c r="R51" s="64"/>
      <c r="S51" s="64"/>
      <c r="T51" s="64"/>
      <c r="U51" s="64"/>
      <c r="V51" s="64"/>
      <c r="W51" s="64"/>
      <c r="X51" s="64"/>
      <c r="Y51" s="64"/>
      <c r="Z51" s="64"/>
      <c r="AA51" s="64"/>
      <c r="AB51" s="64"/>
      <c r="AC51" s="64"/>
      <c r="AD51" s="64"/>
      <c r="AE51" s="64"/>
      <c r="AF51" s="64"/>
      <c r="AG51" s="64"/>
      <c r="AH51" s="64"/>
      <c r="AI51" s="64"/>
      <c r="AJ51" s="64"/>
      <c r="AK51" s="64"/>
      <c r="AL51" s="64"/>
    </row>
    <row r="52" spans="1:38" s="120" customFormat="1" ht="18" customHeight="1" x14ac:dyDescent="0.2">
      <c r="A52" s="125">
        <f t="shared" si="11"/>
        <v>24</v>
      </c>
      <c r="B52" s="179" t="s">
        <v>172</v>
      </c>
      <c r="C52" s="179" t="s">
        <v>172</v>
      </c>
      <c r="D52" s="5" t="s">
        <v>157</v>
      </c>
      <c r="E52" s="176">
        <f>E50</f>
        <v>25</v>
      </c>
      <c r="F52" s="177">
        <v>0.05</v>
      </c>
      <c r="G52" s="176">
        <f t="shared" si="51"/>
        <v>26.25</v>
      </c>
      <c r="H52" s="6" t="s">
        <v>110</v>
      </c>
      <c r="I52" s="185">
        <v>3.5000000000000003E-2</v>
      </c>
      <c r="J52" s="3">
        <f t="shared" ref="J52" si="56">I52*G52</f>
        <v>0.91875000000000007</v>
      </c>
      <c r="K52" s="174">
        <v>43.68</v>
      </c>
      <c r="L52" s="174">
        <f t="shared" ref="L52" si="57">K52*J52</f>
        <v>40.131</v>
      </c>
      <c r="M52" s="174">
        <v>2.0999999999999996</v>
      </c>
      <c r="N52" s="175">
        <f t="shared" ref="N52" si="58">M52*G52</f>
        <v>55.124999999999993</v>
      </c>
      <c r="O52" s="178">
        <f t="shared" ref="O52" si="59">L52+N52</f>
        <v>95.256</v>
      </c>
      <c r="P52" s="129"/>
      <c r="Q52" s="64"/>
      <c r="R52" s="64"/>
      <c r="S52" s="64"/>
      <c r="T52" s="64"/>
      <c r="U52" s="64"/>
      <c r="V52" s="64"/>
      <c r="W52" s="64"/>
      <c r="X52" s="64"/>
      <c r="Y52" s="64"/>
      <c r="Z52" s="64"/>
      <c r="AA52" s="64"/>
      <c r="AB52" s="64"/>
      <c r="AC52" s="64"/>
      <c r="AD52" s="64"/>
      <c r="AE52" s="64"/>
      <c r="AF52" s="64"/>
      <c r="AG52" s="64"/>
      <c r="AH52" s="64"/>
      <c r="AI52" s="64"/>
      <c r="AJ52" s="64"/>
      <c r="AK52" s="64"/>
      <c r="AL52" s="64"/>
    </row>
    <row r="53" spans="1:38" s="120" customFormat="1" ht="18" customHeight="1" x14ac:dyDescent="0.2">
      <c r="A53" s="125">
        <f t="shared" si="11"/>
        <v>25</v>
      </c>
      <c r="B53" s="179" t="s">
        <v>172</v>
      </c>
      <c r="C53" s="179" t="s">
        <v>172</v>
      </c>
      <c r="D53" s="5" t="s">
        <v>158</v>
      </c>
      <c r="E53" s="176">
        <f>E50</f>
        <v>25</v>
      </c>
      <c r="F53" s="177">
        <v>0.05</v>
      </c>
      <c r="G53" s="176">
        <f t="shared" si="51"/>
        <v>26.25</v>
      </c>
      <c r="H53" s="6" t="s">
        <v>110</v>
      </c>
      <c r="I53" s="185">
        <v>3.5000000000000003E-2</v>
      </c>
      <c r="J53" s="3">
        <f t="shared" ref="J53" si="60">I53*G53</f>
        <v>0.91875000000000007</v>
      </c>
      <c r="K53" s="174">
        <v>43.68</v>
      </c>
      <c r="L53" s="174">
        <f t="shared" ref="L53" si="61">K53*J53</f>
        <v>40.131</v>
      </c>
      <c r="M53" s="174">
        <v>2.0999999999999996</v>
      </c>
      <c r="N53" s="175">
        <f t="shared" ref="N53" si="62">M53*G53</f>
        <v>55.124999999999993</v>
      </c>
      <c r="O53" s="178">
        <f t="shared" ref="O53" si="63">L53+N53</f>
        <v>95.256</v>
      </c>
      <c r="P53" s="129"/>
      <c r="Q53" s="64"/>
      <c r="R53" s="64"/>
      <c r="S53" s="64"/>
      <c r="T53" s="64"/>
      <c r="U53" s="64"/>
      <c r="V53" s="64"/>
      <c r="W53" s="64"/>
      <c r="X53" s="64"/>
      <c r="Y53" s="64"/>
      <c r="Z53" s="64"/>
      <c r="AA53" s="64"/>
      <c r="AB53" s="64"/>
      <c r="AC53" s="64"/>
      <c r="AD53" s="64"/>
      <c r="AE53" s="64"/>
      <c r="AF53" s="64"/>
      <c r="AG53" s="64"/>
      <c r="AH53" s="64"/>
      <c r="AI53" s="64"/>
      <c r="AJ53" s="64"/>
      <c r="AK53" s="64"/>
      <c r="AL53" s="64"/>
    </row>
    <row r="54" spans="1:38" s="120" customFormat="1" x14ac:dyDescent="0.2">
      <c r="A54" s="125" t="str">
        <f t="shared" si="11"/>
        <v/>
      </c>
      <c r="B54" s="179"/>
      <c r="C54" s="179"/>
      <c r="D54" s="42"/>
      <c r="E54" s="176"/>
      <c r="F54" s="177"/>
      <c r="G54" s="176"/>
      <c r="H54" s="6"/>
      <c r="I54" s="3"/>
      <c r="J54" s="3"/>
      <c r="K54" s="134"/>
      <c r="L54" s="134"/>
      <c r="M54" s="134"/>
      <c r="N54" s="137"/>
      <c r="O54" s="178"/>
      <c r="P54" s="129"/>
      <c r="Q54" s="64"/>
      <c r="R54" s="64"/>
      <c r="S54" s="64"/>
      <c r="T54" s="64"/>
      <c r="U54" s="64"/>
      <c r="V54" s="64"/>
      <c r="W54" s="64"/>
      <c r="X54" s="64"/>
      <c r="Y54" s="64"/>
      <c r="Z54" s="64"/>
      <c r="AA54" s="64"/>
      <c r="AB54" s="64"/>
      <c r="AC54" s="64"/>
      <c r="AD54" s="64"/>
      <c r="AE54" s="64"/>
      <c r="AF54" s="64"/>
      <c r="AG54" s="64"/>
      <c r="AH54" s="64"/>
      <c r="AI54" s="64"/>
      <c r="AJ54" s="64"/>
      <c r="AK54" s="64"/>
      <c r="AL54" s="64"/>
    </row>
    <row r="55" spans="1:38" s="120" customFormat="1" ht="18" customHeight="1" x14ac:dyDescent="0.2">
      <c r="A55" s="125" t="str">
        <f t="shared" si="11"/>
        <v/>
      </c>
      <c r="B55" s="179"/>
      <c r="C55" s="179"/>
      <c r="D55" s="183" t="s">
        <v>159</v>
      </c>
      <c r="E55" s="186">
        <v>40</v>
      </c>
      <c r="F55" s="177"/>
      <c r="G55" s="176"/>
      <c r="H55" s="6"/>
      <c r="I55" s="3"/>
      <c r="J55" s="3"/>
      <c r="K55" s="134"/>
      <c r="L55" s="134"/>
      <c r="M55" s="134"/>
      <c r="N55" s="137"/>
      <c r="O55" s="178"/>
      <c r="P55" s="129"/>
      <c r="Q55" s="64"/>
      <c r="R55" s="64"/>
      <c r="S55" s="64"/>
      <c r="T55" s="64"/>
      <c r="U55" s="64"/>
      <c r="V55" s="64"/>
      <c r="W55" s="64"/>
      <c r="X55" s="64"/>
      <c r="Y55" s="64"/>
      <c r="Z55" s="64"/>
      <c r="AA55" s="64"/>
      <c r="AB55" s="64"/>
      <c r="AC55" s="64"/>
      <c r="AD55" s="64"/>
      <c r="AE55" s="64"/>
      <c r="AF55" s="64"/>
      <c r="AG55" s="64"/>
      <c r="AH55" s="64"/>
      <c r="AI55" s="64"/>
      <c r="AJ55" s="64"/>
      <c r="AK55" s="64"/>
      <c r="AL55" s="64"/>
    </row>
    <row r="56" spans="1:38" s="120" customFormat="1" ht="18" customHeight="1" x14ac:dyDescent="0.2">
      <c r="A56" s="125">
        <f t="shared" si="11"/>
        <v>26</v>
      </c>
      <c r="B56" s="179" t="s">
        <v>172</v>
      </c>
      <c r="C56" s="179" t="s">
        <v>172</v>
      </c>
      <c r="D56" s="5" t="s">
        <v>187</v>
      </c>
      <c r="E56" s="176">
        <f>(E55/1.33)*20</f>
        <v>601.50375939849619</v>
      </c>
      <c r="F56" s="177">
        <v>0.05</v>
      </c>
      <c r="G56" s="176">
        <f t="shared" ref="G56" si="64">E56+(E56*F56)</f>
        <v>631.57894736842104</v>
      </c>
      <c r="H56" s="6" t="s">
        <v>110</v>
      </c>
      <c r="I56" s="185">
        <v>4.4999999999999998E-2</v>
      </c>
      <c r="J56" s="3">
        <f t="shared" ref="J56" si="65">I56*G56</f>
        <v>28.421052631578945</v>
      </c>
      <c r="K56" s="174">
        <v>43.68</v>
      </c>
      <c r="L56" s="174">
        <f t="shared" ref="L56" si="66">K56*J56</f>
        <v>1241.4315789473683</v>
      </c>
      <c r="M56" s="174">
        <v>2.0999999999999996</v>
      </c>
      <c r="N56" s="175">
        <f t="shared" ref="N56" si="67">M56*G56</f>
        <v>1326.3157894736839</v>
      </c>
      <c r="O56" s="178">
        <f t="shared" ref="O56" si="68">L56+N56</f>
        <v>2567.7473684210522</v>
      </c>
      <c r="P56" s="129"/>
      <c r="Q56" s="64"/>
      <c r="R56" s="64"/>
      <c r="S56" s="64"/>
      <c r="T56" s="64"/>
      <c r="U56" s="64"/>
      <c r="V56" s="64"/>
      <c r="W56" s="64"/>
      <c r="X56" s="64"/>
      <c r="Y56" s="64"/>
      <c r="Z56" s="64"/>
      <c r="AA56" s="64"/>
      <c r="AB56" s="64"/>
      <c r="AC56" s="64"/>
      <c r="AD56" s="64"/>
      <c r="AE56" s="64"/>
      <c r="AF56" s="64"/>
      <c r="AG56" s="64"/>
      <c r="AH56" s="64"/>
      <c r="AI56" s="64"/>
      <c r="AJ56" s="64"/>
      <c r="AK56" s="64"/>
      <c r="AL56" s="64"/>
    </row>
    <row r="57" spans="1:38" s="120" customFormat="1" ht="18" customHeight="1" x14ac:dyDescent="0.2">
      <c r="A57" s="125">
        <f t="shared" si="11"/>
        <v>27</v>
      </c>
      <c r="B57" s="179" t="s">
        <v>172</v>
      </c>
      <c r="C57" s="179" t="s">
        <v>172</v>
      </c>
      <c r="D57" s="5" t="s">
        <v>150</v>
      </c>
      <c r="E57" s="176">
        <f>E55</f>
        <v>40</v>
      </c>
      <c r="F57" s="177">
        <v>0.05</v>
      </c>
      <c r="G57" s="176">
        <f t="shared" ref="G57:G58" si="69">E57+(E57*F57)</f>
        <v>42</v>
      </c>
      <c r="H57" s="6" t="s">
        <v>110</v>
      </c>
      <c r="I57" s="185">
        <v>3.5000000000000003E-2</v>
      </c>
      <c r="J57" s="3">
        <f t="shared" ref="J57:J58" si="70">I57*G57</f>
        <v>1.4700000000000002</v>
      </c>
      <c r="K57" s="174">
        <v>43.68</v>
      </c>
      <c r="L57" s="174">
        <f t="shared" ref="L57:L58" si="71">K57*J57</f>
        <v>64.209600000000009</v>
      </c>
      <c r="M57" s="174">
        <v>2.0999999999999996</v>
      </c>
      <c r="N57" s="175">
        <f t="shared" ref="N57:N58" si="72">M57*G57</f>
        <v>88.199999999999989</v>
      </c>
      <c r="O57" s="178">
        <f t="shared" ref="O57:O58" si="73">L57+N57</f>
        <v>152.40960000000001</v>
      </c>
      <c r="P57" s="129"/>
      <c r="Q57" s="64"/>
      <c r="R57" s="64"/>
      <c r="S57" s="64"/>
      <c r="T57" s="64"/>
      <c r="U57" s="64"/>
      <c r="V57" s="64"/>
      <c r="W57" s="64"/>
      <c r="X57" s="64"/>
      <c r="Y57" s="64"/>
      <c r="Z57" s="64"/>
      <c r="AA57" s="64"/>
      <c r="AB57" s="64"/>
      <c r="AC57" s="64"/>
      <c r="AD57" s="64"/>
      <c r="AE57" s="64"/>
      <c r="AF57" s="64"/>
      <c r="AG57" s="64"/>
      <c r="AH57" s="64"/>
      <c r="AI57" s="64"/>
      <c r="AJ57" s="64"/>
      <c r="AK57" s="64"/>
      <c r="AL57" s="64"/>
    </row>
    <row r="58" spans="1:38" s="120" customFormat="1" ht="18" customHeight="1" x14ac:dyDescent="0.2">
      <c r="A58" s="125">
        <f t="shared" si="11"/>
        <v>28</v>
      </c>
      <c r="B58" s="179" t="s">
        <v>172</v>
      </c>
      <c r="C58" s="179" t="s">
        <v>172</v>
      </c>
      <c r="D58" s="5" t="s">
        <v>151</v>
      </c>
      <c r="E58" s="176">
        <f>E55</f>
        <v>40</v>
      </c>
      <c r="F58" s="177">
        <v>0.05</v>
      </c>
      <c r="G58" s="176">
        <f t="shared" si="69"/>
        <v>42</v>
      </c>
      <c r="H58" s="6" t="s">
        <v>110</v>
      </c>
      <c r="I58" s="185">
        <v>3.5000000000000003E-2</v>
      </c>
      <c r="J58" s="3">
        <f t="shared" si="70"/>
        <v>1.4700000000000002</v>
      </c>
      <c r="K58" s="174">
        <v>43.68</v>
      </c>
      <c r="L58" s="174">
        <f t="shared" si="71"/>
        <v>64.209600000000009</v>
      </c>
      <c r="M58" s="174">
        <v>2.0999999999999996</v>
      </c>
      <c r="N58" s="175">
        <f t="shared" si="72"/>
        <v>88.199999999999989</v>
      </c>
      <c r="O58" s="178">
        <f t="shared" si="73"/>
        <v>152.40960000000001</v>
      </c>
      <c r="P58" s="129"/>
      <c r="Q58" s="64"/>
      <c r="R58" s="64"/>
      <c r="S58" s="64"/>
      <c r="T58" s="64"/>
      <c r="U58" s="64"/>
      <c r="V58" s="64"/>
      <c r="W58" s="64"/>
      <c r="X58" s="64"/>
      <c r="Y58" s="64"/>
      <c r="Z58" s="64"/>
      <c r="AA58" s="64"/>
      <c r="AB58" s="64"/>
      <c r="AC58" s="64"/>
      <c r="AD58" s="64"/>
      <c r="AE58" s="64"/>
      <c r="AF58" s="64"/>
      <c r="AG58" s="64"/>
      <c r="AH58" s="64"/>
      <c r="AI58" s="64"/>
      <c r="AJ58" s="64"/>
      <c r="AK58" s="64"/>
      <c r="AL58" s="64"/>
    </row>
    <row r="59" spans="1:38" s="120" customFormat="1" x14ac:dyDescent="0.2">
      <c r="A59" s="125" t="str">
        <f t="shared" si="11"/>
        <v/>
      </c>
      <c r="B59" s="179"/>
      <c r="C59" s="179"/>
      <c r="D59" s="187"/>
      <c r="E59" s="188"/>
      <c r="F59" s="177"/>
      <c r="G59" s="176"/>
      <c r="H59" s="6"/>
      <c r="I59" s="64"/>
      <c r="J59" s="64"/>
      <c r="K59" s="170"/>
      <c r="L59" s="134"/>
      <c r="M59" s="64"/>
      <c r="N59" s="137"/>
      <c r="O59" s="178"/>
      <c r="P59" s="129"/>
      <c r="Q59" s="64"/>
      <c r="R59" s="64"/>
      <c r="S59" s="64"/>
      <c r="T59" s="64"/>
      <c r="U59" s="64"/>
      <c r="V59" s="64"/>
      <c r="W59" s="64"/>
      <c r="X59" s="64"/>
      <c r="Y59" s="64"/>
      <c r="Z59" s="64"/>
      <c r="AA59" s="64"/>
      <c r="AB59" s="64"/>
      <c r="AC59" s="64"/>
      <c r="AD59" s="64"/>
      <c r="AE59" s="64"/>
      <c r="AF59" s="64"/>
      <c r="AG59" s="64"/>
      <c r="AH59" s="64"/>
      <c r="AI59" s="64"/>
      <c r="AJ59" s="64"/>
      <c r="AK59" s="64"/>
      <c r="AL59" s="64"/>
    </row>
    <row r="60" spans="1:38" s="120" customFormat="1" ht="18" customHeight="1" x14ac:dyDescent="0.2">
      <c r="A60" s="125" t="str">
        <f t="shared" si="11"/>
        <v/>
      </c>
      <c r="B60" s="179"/>
      <c r="C60" s="179"/>
      <c r="D60" s="183" t="s">
        <v>156</v>
      </c>
      <c r="E60" s="189">
        <v>49</v>
      </c>
      <c r="F60" s="190"/>
      <c r="G60" s="188"/>
      <c r="H60" s="191"/>
      <c r="I60" s="64"/>
      <c r="J60" s="64"/>
      <c r="K60" s="170"/>
      <c r="L60" s="134"/>
      <c r="M60" s="64"/>
      <c r="N60" s="137"/>
      <c r="O60" s="178"/>
      <c r="P60" s="129"/>
      <c r="Q60" s="64"/>
      <c r="R60" s="64"/>
      <c r="S60" s="64"/>
      <c r="T60" s="64"/>
      <c r="U60" s="64"/>
      <c r="V60" s="64"/>
      <c r="W60" s="64"/>
      <c r="X60" s="64"/>
      <c r="Y60" s="64"/>
      <c r="Z60" s="64"/>
      <c r="AA60" s="64"/>
      <c r="AB60" s="64"/>
      <c r="AC60" s="64"/>
      <c r="AD60" s="64"/>
      <c r="AE60" s="64"/>
      <c r="AF60" s="64"/>
      <c r="AG60" s="64"/>
      <c r="AH60" s="64"/>
      <c r="AI60" s="64"/>
      <c r="AJ60" s="64"/>
      <c r="AK60" s="64"/>
      <c r="AL60" s="64"/>
    </row>
    <row r="61" spans="1:38" s="120" customFormat="1" ht="18" customHeight="1" x14ac:dyDescent="0.2">
      <c r="A61" s="125">
        <f t="shared" si="11"/>
        <v>29</v>
      </c>
      <c r="B61" s="179" t="s">
        <v>172</v>
      </c>
      <c r="C61" s="179" t="s">
        <v>172</v>
      </c>
      <c r="D61" s="5" t="s">
        <v>185</v>
      </c>
      <c r="E61" s="176">
        <f>(E60/1.33)*8</f>
        <v>294.73684210526312</v>
      </c>
      <c r="F61" s="177">
        <v>0.05</v>
      </c>
      <c r="G61" s="176">
        <f t="shared" ref="G61" si="74">E61+(E61*F61)</f>
        <v>309.4736842105263</v>
      </c>
      <c r="H61" s="6" t="s">
        <v>110</v>
      </c>
      <c r="I61" s="185">
        <v>4.4999999999999998E-2</v>
      </c>
      <c r="J61" s="3">
        <f t="shared" ref="J61" si="75">I61*G61</f>
        <v>13.926315789473684</v>
      </c>
      <c r="K61" s="174">
        <v>43.68</v>
      </c>
      <c r="L61" s="174">
        <f t="shared" ref="L61" si="76">K61*J61</f>
        <v>608.30147368421046</v>
      </c>
      <c r="M61" s="174">
        <v>2.0999999999999996</v>
      </c>
      <c r="N61" s="175">
        <f t="shared" ref="N61" si="77">M61*G61</f>
        <v>649.89473684210509</v>
      </c>
      <c r="O61" s="178">
        <f t="shared" ref="O61" si="78">L61+N61</f>
        <v>1258.1962105263156</v>
      </c>
      <c r="P61" s="129"/>
      <c r="Q61" s="64"/>
      <c r="R61" s="64"/>
      <c r="S61" s="64"/>
      <c r="T61" s="64"/>
      <c r="U61" s="64"/>
      <c r="V61" s="64"/>
      <c r="W61" s="64"/>
      <c r="X61" s="64"/>
      <c r="Y61" s="64"/>
      <c r="Z61" s="64"/>
      <c r="AA61" s="64"/>
      <c r="AB61" s="64"/>
      <c r="AC61" s="64"/>
      <c r="AD61" s="64"/>
      <c r="AE61" s="64"/>
      <c r="AF61" s="64"/>
      <c r="AG61" s="64"/>
      <c r="AH61" s="64"/>
      <c r="AI61" s="64"/>
      <c r="AJ61" s="64"/>
      <c r="AK61" s="64"/>
      <c r="AL61" s="64"/>
    </row>
    <row r="62" spans="1:38" s="120" customFormat="1" ht="18" customHeight="1" x14ac:dyDescent="0.2">
      <c r="A62" s="125">
        <f t="shared" si="11"/>
        <v>30</v>
      </c>
      <c r="B62" s="179" t="s">
        <v>172</v>
      </c>
      <c r="C62" s="179" t="s">
        <v>172</v>
      </c>
      <c r="D62" s="5" t="s">
        <v>150</v>
      </c>
      <c r="E62" s="176">
        <f>E60</f>
        <v>49</v>
      </c>
      <c r="F62" s="177">
        <v>0.05</v>
      </c>
      <c r="G62" s="176">
        <f t="shared" ref="G62:G63" si="79">E62+(E62*F62)</f>
        <v>51.45</v>
      </c>
      <c r="H62" s="6" t="s">
        <v>110</v>
      </c>
      <c r="I62" s="185">
        <v>3.5000000000000003E-2</v>
      </c>
      <c r="J62" s="3">
        <f t="shared" ref="J62:J63" si="80">I62*G62</f>
        <v>1.8007500000000003</v>
      </c>
      <c r="K62" s="174">
        <v>43.68</v>
      </c>
      <c r="L62" s="174">
        <f t="shared" ref="L62:L63" si="81">K62*J62</f>
        <v>78.656760000000006</v>
      </c>
      <c r="M62" s="174">
        <v>2.0999999999999996</v>
      </c>
      <c r="N62" s="175">
        <f t="shared" ref="N62:N63" si="82">M62*G62</f>
        <v>108.04499999999999</v>
      </c>
      <c r="O62" s="178">
        <f t="shared" ref="O62:O63" si="83">L62+N62</f>
        <v>186.70175999999998</v>
      </c>
      <c r="P62" s="129"/>
      <c r="Q62" s="64"/>
      <c r="R62" s="64"/>
      <c r="S62" s="64"/>
      <c r="T62" s="64"/>
      <c r="U62" s="64"/>
      <c r="V62" s="64"/>
      <c r="W62" s="64"/>
      <c r="X62" s="64"/>
      <c r="Y62" s="64"/>
      <c r="Z62" s="64"/>
      <c r="AA62" s="64"/>
      <c r="AB62" s="64"/>
      <c r="AC62" s="64"/>
      <c r="AD62" s="64"/>
      <c r="AE62" s="64"/>
      <c r="AF62" s="64"/>
      <c r="AG62" s="64"/>
      <c r="AH62" s="64"/>
      <c r="AI62" s="64"/>
      <c r="AJ62" s="64"/>
      <c r="AK62" s="64"/>
      <c r="AL62" s="64"/>
    </row>
    <row r="63" spans="1:38" s="120" customFormat="1" ht="18" customHeight="1" x14ac:dyDescent="0.2">
      <c r="A63" s="125">
        <f t="shared" si="11"/>
        <v>31</v>
      </c>
      <c r="B63" s="179" t="s">
        <v>172</v>
      </c>
      <c r="C63" s="179" t="s">
        <v>172</v>
      </c>
      <c r="D63" s="5" t="s">
        <v>151</v>
      </c>
      <c r="E63" s="176">
        <f>E60</f>
        <v>49</v>
      </c>
      <c r="F63" s="177">
        <v>0.05</v>
      </c>
      <c r="G63" s="176">
        <f t="shared" si="79"/>
        <v>51.45</v>
      </c>
      <c r="H63" s="6" t="s">
        <v>110</v>
      </c>
      <c r="I63" s="185">
        <v>3.5000000000000003E-2</v>
      </c>
      <c r="J63" s="3">
        <f t="shared" si="80"/>
        <v>1.8007500000000003</v>
      </c>
      <c r="K63" s="174">
        <v>43.68</v>
      </c>
      <c r="L63" s="174">
        <f t="shared" si="81"/>
        <v>78.656760000000006</v>
      </c>
      <c r="M63" s="174">
        <v>2.0999999999999996</v>
      </c>
      <c r="N63" s="175">
        <f t="shared" si="82"/>
        <v>108.04499999999999</v>
      </c>
      <c r="O63" s="178">
        <f t="shared" si="83"/>
        <v>186.70175999999998</v>
      </c>
      <c r="P63" s="129"/>
      <c r="Q63" s="64"/>
      <c r="R63" s="64"/>
      <c r="S63" s="64"/>
      <c r="T63" s="64"/>
      <c r="U63" s="64"/>
      <c r="V63" s="64"/>
      <c r="W63" s="64"/>
      <c r="X63" s="64"/>
      <c r="Y63" s="64"/>
      <c r="Z63" s="64"/>
      <c r="AA63" s="64"/>
      <c r="AB63" s="64"/>
      <c r="AC63" s="64"/>
      <c r="AD63" s="64"/>
      <c r="AE63" s="64"/>
      <c r="AF63" s="64"/>
      <c r="AG63" s="64"/>
      <c r="AH63" s="64"/>
      <c r="AI63" s="64"/>
      <c r="AJ63" s="64"/>
      <c r="AK63" s="64"/>
      <c r="AL63" s="64"/>
    </row>
    <row r="64" spans="1:38" s="120" customFormat="1" x14ac:dyDescent="0.2">
      <c r="A64" s="125" t="str">
        <f t="shared" si="11"/>
        <v/>
      </c>
      <c r="B64" s="179"/>
      <c r="C64" s="179"/>
      <c r="D64" s="187"/>
      <c r="E64" s="188"/>
      <c r="F64" s="177"/>
      <c r="G64" s="176"/>
      <c r="H64" s="6"/>
      <c r="I64" s="64"/>
      <c r="J64" s="64"/>
      <c r="K64" s="170"/>
      <c r="L64" s="134"/>
      <c r="M64" s="64"/>
      <c r="N64" s="137"/>
      <c r="O64" s="178"/>
      <c r="P64" s="129"/>
      <c r="Q64" s="64"/>
      <c r="R64" s="64"/>
      <c r="S64" s="64"/>
      <c r="T64" s="64"/>
      <c r="U64" s="64"/>
      <c r="V64" s="64"/>
      <c r="W64" s="64"/>
      <c r="X64" s="64"/>
      <c r="Y64" s="64"/>
      <c r="Z64" s="64"/>
      <c r="AA64" s="64"/>
      <c r="AB64" s="64"/>
      <c r="AC64" s="64"/>
      <c r="AD64" s="64"/>
      <c r="AE64" s="64"/>
      <c r="AF64" s="64"/>
      <c r="AG64" s="64"/>
      <c r="AH64" s="64"/>
      <c r="AI64" s="64"/>
      <c r="AJ64" s="64"/>
      <c r="AK64" s="64"/>
      <c r="AL64" s="64"/>
    </row>
    <row r="65" spans="1:38" s="120" customFormat="1" ht="18" customHeight="1" x14ac:dyDescent="0.2">
      <c r="A65" s="125" t="str">
        <f t="shared" si="11"/>
        <v/>
      </c>
      <c r="B65" s="179"/>
      <c r="C65" s="179"/>
      <c r="D65" s="183" t="s">
        <v>153</v>
      </c>
      <c r="E65" s="189">
        <v>16</v>
      </c>
      <c r="F65" s="177"/>
      <c r="G65" s="176"/>
      <c r="H65" s="6"/>
      <c r="I65" s="64"/>
      <c r="J65" s="64"/>
      <c r="K65" s="170"/>
      <c r="L65" s="134"/>
      <c r="M65" s="64"/>
      <c r="N65" s="137"/>
      <c r="O65" s="178"/>
      <c r="P65" s="129"/>
      <c r="Q65" s="64"/>
      <c r="R65" s="64"/>
      <c r="S65" s="64"/>
      <c r="T65" s="64"/>
      <c r="U65" s="64"/>
      <c r="V65" s="64"/>
      <c r="W65" s="64"/>
      <c r="X65" s="64"/>
      <c r="Y65" s="64"/>
      <c r="Z65" s="64"/>
      <c r="AA65" s="64"/>
      <c r="AB65" s="64"/>
      <c r="AC65" s="64"/>
      <c r="AD65" s="64"/>
      <c r="AE65" s="64"/>
      <c r="AF65" s="64"/>
      <c r="AG65" s="64"/>
      <c r="AH65" s="64"/>
      <c r="AI65" s="64"/>
      <c r="AJ65" s="64"/>
      <c r="AK65" s="64"/>
      <c r="AL65" s="64"/>
    </row>
    <row r="66" spans="1:38" s="120" customFormat="1" ht="18" customHeight="1" x14ac:dyDescent="0.2">
      <c r="A66" s="125">
        <f t="shared" si="11"/>
        <v>32</v>
      </c>
      <c r="B66" s="179" t="s">
        <v>172</v>
      </c>
      <c r="C66" s="179" t="s">
        <v>172</v>
      </c>
      <c r="D66" s="5" t="s">
        <v>186</v>
      </c>
      <c r="E66" s="176">
        <f>(E65/1.33)*12</f>
        <v>144.36090225563908</v>
      </c>
      <c r="F66" s="177">
        <v>0.05</v>
      </c>
      <c r="G66" s="176">
        <f t="shared" ref="G66" si="84">E66+(E66*F66)</f>
        <v>151.57894736842104</v>
      </c>
      <c r="H66" s="6" t="s">
        <v>110</v>
      </c>
      <c r="I66" s="185">
        <v>4.4999999999999998E-2</v>
      </c>
      <c r="J66" s="3">
        <f t="shared" ref="J66" si="85">I66*G66</f>
        <v>6.8210526315789464</v>
      </c>
      <c r="K66" s="174">
        <v>43.68</v>
      </c>
      <c r="L66" s="174">
        <f t="shared" ref="L66" si="86">K66*J66</f>
        <v>297.94357894736839</v>
      </c>
      <c r="M66" s="174">
        <v>2.0999999999999996</v>
      </c>
      <c r="N66" s="175">
        <f t="shared" ref="N66" si="87">M66*G66</f>
        <v>318.31578947368411</v>
      </c>
      <c r="O66" s="178">
        <f t="shared" ref="O66" si="88">L66+N66</f>
        <v>616.2593684210525</v>
      </c>
      <c r="P66" s="129"/>
      <c r="Q66" s="64"/>
      <c r="R66" s="64"/>
      <c r="S66" s="64"/>
      <c r="T66" s="64"/>
      <c r="U66" s="64"/>
      <c r="V66" s="64"/>
      <c r="W66" s="64"/>
      <c r="X66" s="64"/>
      <c r="Y66" s="64"/>
      <c r="Z66" s="64"/>
      <c r="AA66" s="64"/>
      <c r="AB66" s="64"/>
      <c r="AC66" s="64"/>
      <c r="AD66" s="64"/>
      <c r="AE66" s="64"/>
      <c r="AF66" s="64"/>
      <c r="AG66" s="64"/>
      <c r="AH66" s="64"/>
      <c r="AI66" s="64"/>
      <c r="AJ66" s="64"/>
      <c r="AK66" s="64"/>
      <c r="AL66" s="64"/>
    </row>
    <row r="67" spans="1:38" s="120" customFormat="1" ht="18" customHeight="1" x14ac:dyDescent="0.2">
      <c r="A67" s="125">
        <f t="shared" si="11"/>
        <v>33</v>
      </c>
      <c r="B67" s="179" t="s">
        <v>172</v>
      </c>
      <c r="C67" s="179" t="s">
        <v>172</v>
      </c>
      <c r="D67" s="5" t="s">
        <v>154</v>
      </c>
      <c r="E67" s="176">
        <f>E65</f>
        <v>16</v>
      </c>
      <c r="F67" s="177">
        <v>0.05</v>
      </c>
      <c r="G67" s="176">
        <f t="shared" ref="G67:G68" si="89">E67+(E67*F67)</f>
        <v>16.8</v>
      </c>
      <c r="H67" s="6" t="s">
        <v>110</v>
      </c>
      <c r="I67" s="185">
        <v>3.5000000000000003E-2</v>
      </c>
      <c r="J67" s="3">
        <f t="shared" ref="J67:J68" si="90">I67*G67</f>
        <v>0.58800000000000008</v>
      </c>
      <c r="K67" s="174">
        <v>43.68</v>
      </c>
      <c r="L67" s="174">
        <f t="shared" ref="L67:L68" si="91">K67*J67</f>
        <v>25.683840000000004</v>
      </c>
      <c r="M67" s="174">
        <v>2.0999999999999996</v>
      </c>
      <c r="N67" s="175">
        <f t="shared" ref="N67:N68" si="92">M67*G67</f>
        <v>35.279999999999994</v>
      </c>
      <c r="O67" s="178">
        <f t="shared" ref="O67:O68" si="93">L67+N67</f>
        <v>60.963839999999998</v>
      </c>
      <c r="P67" s="129"/>
      <c r="Q67" s="64"/>
      <c r="R67" s="64"/>
      <c r="S67" s="64"/>
      <c r="T67" s="64"/>
      <c r="U67" s="64"/>
      <c r="V67" s="64"/>
      <c r="W67" s="64"/>
      <c r="X67" s="64"/>
      <c r="Y67" s="64"/>
      <c r="Z67" s="64"/>
      <c r="AA67" s="64"/>
      <c r="AB67" s="64"/>
      <c r="AC67" s="64"/>
      <c r="AD67" s="64"/>
      <c r="AE67" s="64"/>
      <c r="AF67" s="64"/>
      <c r="AG67" s="64"/>
      <c r="AH67" s="64"/>
      <c r="AI67" s="64"/>
      <c r="AJ67" s="64"/>
      <c r="AK67" s="64"/>
      <c r="AL67" s="64"/>
    </row>
    <row r="68" spans="1:38" s="120" customFormat="1" ht="18" customHeight="1" x14ac:dyDescent="0.2">
      <c r="A68" s="125">
        <f t="shared" si="11"/>
        <v>34</v>
      </c>
      <c r="B68" s="179" t="s">
        <v>172</v>
      </c>
      <c r="C68" s="179" t="s">
        <v>172</v>
      </c>
      <c r="D68" s="5" t="s">
        <v>155</v>
      </c>
      <c r="E68" s="176">
        <f>E65</f>
        <v>16</v>
      </c>
      <c r="F68" s="177">
        <v>0.05</v>
      </c>
      <c r="G68" s="176">
        <f t="shared" si="89"/>
        <v>16.8</v>
      </c>
      <c r="H68" s="6" t="s">
        <v>110</v>
      </c>
      <c r="I68" s="185">
        <v>3.5000000000000003E-2</v>
      </c>
      <c r="J68" s="3">
        <f t="shared" si="90"/>
        <v>0.58800000000000008</v>
      </c>
      <c r="K68" s="174">
        <v>43.68</v>
      </c>
      <c r="L68" s="174">
        <f t="shared" si="91"/>
        <v>25.683840000000004</v>
      </c>
      <c r="M68" s="174">
        <v>2.0999999999999996</v>
      </c>
      <c r="N68" s="175">
        <f t="shared" si="92"/>
        <v>35.279999999999994</v>
      </c>
      <c r="O68" s="178">
        <f t="shared" si="93"/>
        <v>60.963839999999998</v>
      </c>
      <c r="P68" s="129"/>
      <c r="Q68" s="64"/>
      <c r="R68" s="64"/>
      <c r="S68" s="64"/>
      <c r="T68" s="64"/>
      <c r="U68" s="64"/>
      <c r="V68" s="64"/>
      <c r="W68" s="64"/>
      <c r="X68" s="64"/>
      <c r="Y68" s="64"/>
      <c r="Z68" s="64"/>
      <c r="AA68" s="64"/>
      <c r="AB68" s="64"/>
      <c r="AC68" s="64"/>
      <c r="AD68" s="64"/>
      <c r="AE68" s="64"/>
      <c r="AF68" s="64"/>
      <c r="AG68" s="64"/>
      <c r="AH68" s="64"/>
      <c r="AI68" s="64"/>
      <c r="AJ68" s="64"/>
      <c r="AK68" s="64"/>
      <c r="AL68" s="64"/>
    </row>
    <row r="69" spans="1:38" s="120" customFormat="1" x14ac:dyDescent="0.2">
      <c r="A69" s="125" t="str">
        <f t="shared" si="11"/>
        <v/>
      </c>
      <c r="B69" s="179"/>
      <c r="C69" s="179"/>
      <c r="D69" s="187"/>
      <c r="E69" s="188"/>
      <c r="F69" s="177"/>
      <c r="G69" s="176"/>
      <c r="H69" s="6"/>
      <c r="I69" s="64"/>
      <c r="J69" s="64"/>
      <c r="K69" s="170"/>
      <c r="L69" s="134"/>
      <c r="M69" s="64"/>
      <c r="N69" s="137"/>
      <c r="O69" s="178"/>
      <c r="P69" s="129"/>
      <c r="Q69" s="64"/>
      <c r="R69" s="64"/>
      <c r="S69" s="64"/>
      <c r="T69" s="64"/>
      <c r="U69" s="64"/>
      <c r="V69" s="64"/>
      <c r="W69" s="64"/>
      <c r="X69" s="64"/>
      <c r="Y69" s="64"/>
      <c r="Z69" s="64"/>
      <c r="AA69" s="64"/>
      <c r="AB69" s="64"/>
      <c r="AC69" s="64"/>
      <c r="AD69" s="64"/>
      <c r="AE69" s="64"/>
      <c r="AF69" s="64"/>
      <c r="AG69" s="64"/>
      <c r="AH69" s="64"/>
      <c r="AI69" s="64"/>
      <c r="AJ69" s="64"/>
      <c r="AK69" s="64"/>
      <c r="AL69" s="64"/>
    </row>
    <row r="70" spans="1:38" s="120" customFormat="1" ht="18" customHeight="1" x14ac:dyDescent="0.2">
      <c r="A70" s="125" t="str">
        <f t="shared" si="11"/>
        <v/>
      </c>
      <c r="B70" s="179"/>
      <c r="C70" s="179"/>
      <c r="D70" s="183" t="s">
        <v>156</v>
      </c>
      <c r="E70" s="189">
        <v>3</v>
      </c>
      <c r="F70" s="190"/>
      <c r="G70" s="188"/>
      <c r="H70" s="191"/>
      <c r="I70" s="64"/>
      <c r="J70" s="64"/>
      <c r="K70" s="170"/>
      <c r="L70" s="134"/>
      <c r="M70" s="64"/>
      <c r="N70" s="137"/>
      <c r="O70" s="178"/>
      <c r="P70" s="129"/>
      <c r="Q70" s="64"/>
      <c r="R70" s="64"/>
      <c r="S70" s="64"/>
      <c r="T70" s="64"/>
      <c r="U70" s="64"/>
      <c r="V70" s="64"/>
      <c r="W70" s="64"/>
      <c r="X70" s="64"/>
      <c r="Y70" s="64"/>
      <c r="Z70" s="64"/>
      <c r="AA70" s="64"/>
      <c r="AB70" s="64"/>
      <c r="AC70" s="64"/>
      <c r="AD70" s="64"/>
      <c r="AE70" s="64"/>
      <c r="AF70" s="64"/>
      <c r="AG70" s="64"/>
      <c r="AH70" s="64"/>
      <c r="AI70" s="64"/>
      <c r="AJ70" s="64"/>
      <c r="AK70" s="64"/>
      <c r="AL70" s="64"/>
    </row>
    <row r="71" spans="1:38" s="120" customFormat="1" ht="18" customHeight="1" x14ac:dyDescent="0.2">
      <c r="A71" s="125">
        <f t="shared" si="11"/>
        <v>35</v>
      </c>
      <c r="B71" s="179" t="s">
        <v>172</v>
      </c>
      <c r="C71" s="179" t="s">
        <v>172</v>
      </c>
      <c r="D71" s="5" t="s">
        <v>185</v>
      </c>
      <c r="E71" s="176">
        <f>(E70/1.33)*8</f>
        <v>18.045112781954888</v>
      </c>
      <c r="F71" s="177">
        <v>0.05</v>
      </c>
      <c r="G71" s="176">
        <f t="shared" ref="G71" si="94">E71+(E71*F71)</f>
        <v>18.947368421052634</v>
      </c>
      <c r="H71" s="6" t="s">
        <v>110</v>
      </c>
      <c r="I71" s="185">
        <v>4.4999999999999998E-2</v>
      </c>
      <c r="J71" s="3">
        <f t="shared" ref="J71" si="95">I71*G71</f>
        <v>0.85263157894736852</v>
      </c>
      <c r="K71" s="174">
        <v>43.68</v>
      </c>
      <c r="L71" s="174">
        <f t="shared" ref="L71" si="96">K71*J71</f>
        <v>37.242947368421056</v>
      </c>
      <c r="M71" s="174">
        <v>2.0999999999999996</v>
      </c>
      <c r="N71" s="175">
        <f t="shared" ref="N71" si="97">M71*G71</f>
        <v>39.789473684210527</v>
      </c>
      <c r="O71" s="178">
        <f t="shared" ref="O71" si="98">L71+N71</f>
        <v>77.032421052631577</v>
      </c>
      <c r="P71" s="129"/>
      <c r="Q71" s="64"/>
      <c r="R71" s="64"/>
      <c r="S71" s="64"/>
      <c r="T71" s="64"/>
      <c r="U71" s="64"/>
      <c r="V71" s="64"/>
      <c r="W71" s="64"/>
      <c r="X71" s="64"/>
      <c r="Y71" s="64"/>
      <c r="Z71" s="64"/>
      <c r="AA71" s="64"/>
      <c r="AB71" s="64"/>
      <c r="AC71" s="64"/>
      <c r="AD71" s="64"/>
      <c r="AE71" s="64"/>
      <c r="AF71" s="64"/>
      <c r="AG71" s="64"/>
      <c r="AH71" s="64"/>
      <c r="AI71" s="64"/>
      <c r="AJ71" s="64"/>
      <c r="AK71" s="64"/>
      <c r="AL71" s="64"/>
    </row>
    <row r="72" spans="1:38" s="120" customFormat="1" ht="18" customHeight="1" x14ac:dyDescent="0.2">
      <c r="A72" s="125">
        <f t="shared" si="11"/>
        <v>36</v>
      </c>
      <c r="B72" s="179" t="s">
        <v>172</v>
      </c>
      <c r="C72" s="179" t="s">
        <v>172</v>
      </c>
      <c r="D72" s="5" t="s">
        <v>150</v>
      </c>
      <c r="E72" s="176">
        <f>E70</f>
        <v>3</v>
      </c>
      <c r="F72" s="177">
        <v>0.05</v>
      </c>
      <c r="G72" s="176">
        <f t="shared" ref="G72:G73" si="99">E72+(E72*F72)</f>
        <v>3.15</v>
      </c>
      <c r="H72" s="6" t="s">
        <v>110</v>
      </c>
      <c r="I72" s="185">
        <v>3.5000000000000003E-2</v>
      </c>
      <c r="J72" s="3">
        <f t="shared" ref="J72:J73" si="100">I72*G72</f>
        <v>0.11025</v>
      </c>
      <c r="K72" s="174">
        <v>43.68</v>
      </c>
      <c r="L72" s="174">
        <f t="shared" ref="L72:L73" si="101">K72*J72</f>
        <v>4.8157199999999998</v>
      </c>
      <c r="M72" s="174">
        <v>2.0999999999999996</v>
      </c>
      <c r="N72" s="175">
        <f t="shared" ref="N72:N73" si="102">M72*G72</f>
        <v>6.6149999999999984</v>
      </c>
      <c r="O72" s="178">
        <f t="shared" ref="O72:O73" si="103">L72+N72</f>
        <v>11.430719999999997</v>
      </c>
      <c r="P72" s="129"/>
      <c r="Q72" s="64"/>
      <c r="R72" s="64"/>
      <c r="S72" s="64"/>
      <c r="T72" s="64"/>
      <c r="U72" s="64"/>
      <c r="V72" s="64"/>
      <c r="W72" s="64"/>
      <c r="X72" s="64"/>
      <c r="Y72" s="64"/>
      <c r="Z72" s="64"/>
      <c r="AA72" s="64"/>
      <c r="AB72" s="64"/>
      <c r="AC72" s="64"/>
      <c r="AD72" s="64"/>
      <c r="AE72" s="64"/>
      <c r="AF72" s="64"/>
      <c r="AG72" s="64"/>
      <c r="AH72" s="64"/>
      <c r="AI72" s="64"/>
      <c r="AJ72" s="64"/>
      <c r="AK72" s="64"/>
      <c r="AL72" s="64"/>
    </row>
    <row r="73" spans="1:38" s="120" customFormat="1" ht="18" customHeight="1" x14ac:dyDescent="0.2">
      <c r="A73" s="125">
        <f t="shared" si="11"/>
        <v>37</v>
      </c>
      <c r="B73" s="179" t="s">
        <v>172</v>
      </c>
      <c r="C73" s="179" t="s">
        <v>172</v>
      </c>
      <c r="D73" s="5" t="s">
        <v>151</v>
      </c>
      <c r="E73" s="176">
        <f>E70</f>
        <v>3</v>
      </c>
      <c r="F73" s="177">
        <v>0.05</v>
      </c>
      <c r="G73" s="176">
        <f t="shared" si="99"/>
        <v>3.15</v>
      </c>
      <c r="H73" s="6" t="s">
        <v>110</v>
      </c>
      <c r="I73" s="185">
        <v>3.5000000000000003E-2</v>
      </c>
      <c r="J73" s="3">
        <f t="shared" si="100"/>
        <v>0.11025</v>
      </c>
      <c r="K73" s="174">
        <v>43.68</v>
      </c>
      <c r="L73" s="174">
        <f t="shared" si="101"/>
        <v>4.8157199999999998</v>
      </c>
      <c r="M73" s="174">
        <v>2.0999999999999996</v>
      </c>
      <c r="N73" s="175">
        <f t="shared" si="102"/>
        <v>6.6149999999999984</v>
      </c>
      <c r="O73" s="178">
        <f t="shared" si="103"/>
        <v>11.430719999999997</v>
      </c>
      <c r="P73" s="129"/>
      <c r="Q73" s="64"/>
      <c r="R73" s="64"/>
      <c r="S73" s="64"/>
      <c r="T73" s="64"/>
      <c r="U73" s="64"/>
      <c r="V73" s="64"/>
      <c r="W73" s="64"/>
      <c r="X73" s="64"/>
      <c r="Y73" s="64"/>
      <c r="Z73" s="64"/>
      <c r="AA73" s="64"/>
      <c r="AB73" s="64"/>
      <c r="AC73" s="64"/>
      <c r="AD73" s="64"/>
      <c r="AE73" s="64"/>
      <c r="AF73" s="64"/>
      <c r="AG73" s="64"/>
      <c r="AH73" s="64"/>
      <c r="AI73" s="64"/>
      <c r="AJ73" s="64"/>
      <c r="AK73" s="64"/>
      <c r="AL73" s="64"/>
    </row>
    <row r="74" spans="1:38" s="120" customFormat="1" x14ac:dyDescent="0.2">
      <c r="A74" s="125" t="str">
        <f t="shared" si="11"/>
        <v/>
      </c>
      <c r="B74" s="179"/>
      <c r="C74" s="179"/>
      <c r="D74" s="187"/>
      <c r="E74" s="188"/>
      <c r="F74" s="190"/>
      <c r="G74" s="188"/>
      <c r="H74" s="191"/>
      <c r="I74" s="64"/>
      <c r="J74" s="64"/>
      <c r="K74" s="170"/>
      <c r="L74" s="134"/>
      <c r="M74" s="64"/>
      <c r="N74" s="137"/>
      <c r="O74" s="178"/>
      <c r="P74" s="129"/>
      <c r="Q74" s="64"/>
      <c r="R74" s="64"/>
      <c r="S74" s="64"/>
      <c r="T74" s="64"/>
      <c r="U74" s="64"/>
      <c r="V74" s="64"/>
      <c r="W74" s="64"/>
      <c r="X74" s="64"/>
      <c r="Y74" s="64"/>
      <c r="Z74" s="64"/>
      <c r="AA74" s="64"/>
      <c r="AB74" s="64"/>
      <c r="AC74" s="64"/>
      <c r="AD74" s="64"/>
      <c r="AE74" s="64"/>
      <c r="AF74" s="64"/>
      <c r="AG74" s="64"/>
      <c r="AH74" s="64"/>
      <c r="AI74" s="64"/>
      <c r="AJ74" s="64"/>
      <c r="AK74" s="64"/>
      <c r="AL74" s="64"/>
    </row>
    <row r="75" spans="1:38" s="120" customFormat="1" ht="18" customHeight="1" x14ac:dyDescent="0.2">
      <c r="A75" s="125" t="str">
        <f t="shared" si="11"/>
        <v/>
      </c>
      <c r="B75" s="179"/>
      <c r="C75" s="179"/>
      <c r="D75" s="183" t="s">
        <v>160</v>
      </c>
      <c r="E75" s="189">
        <v>7</v>
      </c>
      <c r="F75" s="190"/>
      <c r="G75" s="188"/>
      <c r="H75" s="191"/>
      <c r="I75" s="64"/>
      <c r="J75" s="64"/>
      <c r="K75" s="170"/>
      <c r="L75" s="134"/>
      <c r="M75" s="64"/>
      <c r="N75" s="137"/>
      <c r="O75" s="178"/>
      <c r="P75" s="129"/>
      <c r="Q75" s="64"/>
      <c r="R75" s="64"/>
      <c r="S75" s="64"/>
      <c r="T75" s="64"/>
      <c r="U75" s="64"/>
      <c r="V75" s="64"/>
      <c r="W75" s="64"/>
      <c r="X75" s="64"/>
      <c r="Y75" s="64"/>
      <c r="Z75" s="64"/>
      <c r="AA75" s="64"/>
      <c r="AB75" s="64"/>
      <c r="AC75" s="64"/>
      <c r="AD75" s="64"/>
      <c r="AE75" s="64"/>
      <c r="AF75" s="64"/>
      <c r="AG75" s="64"/>
      <c r="AH75" s="64"/>
      <c r="AI75" s="64"/>
      <c r="AJ75" s="64"/>
      <c r="AK75" s="64"/>
      <c r="AL75" s="64"/>
    </row>
    <row r="76" spans="1:38" s="120" customFormat="1" ht="18" customHeight="1" x14ac:dyDescent="0.2">
      <c r="A76" s="125">
        <f t="shared" si="11"/>
        <v>38</v>
      </c>
      <c r="B76" s="179" t="s">
        <v>172</v>
      </c>
      <c r="C76" s="179" t="s">
        <v>172</v>
      </c>
      <c r="D76" s="5" t="s">
        <v>185</v>
      </c>
      <c r="E76" s="176">
        <f>(E75/1.33)*8</f>
        <v>42.105263157894733</v>
      </c>
      <c r="F76" s="177">
        <v>0.05</v>
      </c>
      <c r="G76" s="176">
        <f t="shared" ref="G76" si="104">E76+(E76*F76)</f>
        <v>44.210526315789473</v>
      </c>
      <c r="H76" s="6" t="s">
        <v>110</v>
      </c>
      <c r="I76" s="185">
        <v>4.4999999999999998E-2</v>
      </c>
      <c r="J76" s="3">
        <f t="shared" ref="J76" si="105">I76*G76</f>
        <v>1.9894736842105263</v>
      </c>
      <c r="K76" s="174">
        <v>43.68</v>
      </c>
      <c r="L76" s="174">
        <f t="shared" ref="L76" si="106">K76*J76</f>
        <v>86.900210526315789</v>
      </c>
      <c r="M76" s="174">
        <v>2.0999999999999996</v>
      </c>
      <c r="N76" s="175">
        <f t="shared" ref="N76" si="107">M76*G76</f>
        <v>92.842105263157876</v>
      </c>
      <c r="O76" s="178">
        <f t="shared" ref="O76" si="108">L76+N76</f>
        <v>179.74231578947365</v>
      </c>
      <c r="P76" s="129"/>
      <c r="Q76" s="64"/>
      <c r="R76" s="64"/>
      <c r="S76" s="64"/>
      <c r="T76" s="64"/>
      <c r="U76" s="64"/>
      <c r="V76" s="64"/>
      <c r="W76" s="64"/>
      <c r="X76" s="64"/>
      <c r="Y76" s="64"/>
      <c r="Z76" s="64"/>
      <c r="AA76" s="64"/>
      <c r="AB76" s="64"/>
      <c r="AC76" s="64"/>
      <c r="AD76" s="64"/>
      <c r="AE76" s="64"/>
      <c r="AF76" s="64"/>
      <c r="AG76" s="64"/>
      <c r="AH76" s="64"/>
      <c r="AI76" s="64"/>
      <c r="AJ76" s="64"/>
      <c r="AK76" s="64"/>
      <c r="AL76" s="64"/>
    </row>
    <row r="77" spans="1:38" s="120" customFormat="1" ht="18" customHeight="1" x14ac:dyDescent="0.2">
      <c r="A77" s="125">
        <f t="shared" si="11"/>
        <v>39</v>
      </c>
      <c r="B77" s="179" t="s">
        <v>172</v>
      </c>
      <c r="C77" s="179" t="s">
        <v>172</v>
      </c>
      <c r="D77" s="5" t="s">
        <v>162</v>
      </c>
      <c r="E77" s="176">
        <f>E75</f>
        <v>7</v>
      </c>
      <c r="F77" s="177">
        <v>0.05</v>
      </c>
      <c r="G77" s="176">
        <f t="shared" ref="G77:G78" si="109">E77+(E77*F77)</f>
        <v>7.35</v>
      </c>
      <c r="H77" s="6" t="s">
        <v>110</v>
      </c>
      <c r="I77" s="185">
        <v>3.5000000000000003E-2</v>
      </c>
      <c r="J77" s="3">
        <f t="shared" ref="J77:J78" si="110">I77*G77</f>
        <v>0.25725000000000003</v>
      </c>
      <c r="K77" s="174">
        <v>43.68</v>
      </c>
      <c r="L77" s="174">
        <f t="shared" ref="L77:L78" si="111">K77*J77</f>
        <v>11.236680000000002</v>
      </c>
      <c r="M77" s="174">
        <v>2.0999999999999996</v>
      </c>
      <c r="N77" s="175">
        <f t="shared" ref="N77:N78" si="112">M77*G77</f>
        <v>15.434999999999997</v>
      </c>
      <c r="O77" s="178">
        <f t="shared" ref="O77:O78" si="113">L77+N77</f>
        <v>26.671679999999999</v>
      </c>
      <c r="P77" s="129"/>
      <c r="Q77" s="64"/>
      <c r="R77" s="64"/>
      <c r="S77" s="64"/>
      <c r="T77" s="64"/>
      <c r="U77" s="64"/>
      <c r="V77" s="64"/>
      <c r="W77" s="64"/>
      <c r="X77" s="64"/>
      <c r="Y77" s="64"/>
      <c r="Z77" s="64"/>
      <c r="AA77" s="64"/>
      <c r="AB77" s="64"/>
      <c r="AC77" s="64"/>
      <c r="AD77" s="64"/>
      <c r="AE77" s="64"/>
      <c r="AF77" s="64"/>
      <c r="AG77" s="64"/>
      <c r="AH77" s="64"/>
      <c r="AI77" s="64"/>
      <c r="AJ77" s="64"/>
      <c r="AK77" s="64"/>
      <c r="AL77" s="64"/>
    </row>
    <row r="78" spans="1:38" s="120" customFormat="1" ht="18" customHeight="1" x14ac:dyDescent="0.2">
      <c r="A78" s="125">
        <f t="shared" si="11"/>
        <v>40</v>
      </c>
      <c r="B78" s="179" t="s">
        <v>172</v>
      </c>
      <c r="C78" s="179" t="s">
        <v>172</v>
      </c>
      <c r="D78" s="5" t="s">
        <v>163</v>
      </c>
      <c r="E78" s="176">
        <f>E75</f>
        <v>7</v>
      </c>
      <c r="F78" s="177">
        <v>0.05</v>
      </c>
      <c r="G78" s="176">
        <f t="shared" si="109"/>
        <v>7.35</v>
      </c>
      <c r="H78" s="6" t="s">
        <v>110</v>
      </c>
      <c r="I78" s="185">
        <v>3.5000000000000003E-2</v>
      </c>
      <c r="J78" s="3">
        <f t="shared" si="110"/>
        <v>0.25725000000000003</v>
      </c>
      <c r="K78" s="174">
        <v>43.68</v>
      </c>
      <c r="L78" s="174">
        <f t="shared" si="111"/>
        <v>11.236680000000002</v>
      </c>
      <c r="M78" s="174">
        <v>2.0999999999999996</v>
      </c>
      <c r="N78" s="175">
        <f t="shared" si="112"/>
        <v>15.434999999999997</v>
      </c>
      <c r="O78" s="178">
        <f t="shared" si="113"/>
        <v>26.671679999999999</v>
      </c>
      <c r="P78" s="129"/>
      <c r="Q78" s="64"/>
      <c r="R78" s="64"/>
      <c r="S78" s="64"/>
      <c r="T78" s="64"/>
      <c r="U78" s="64"/>
      <c r="V78" s="64"/>
      <c r="W78" s="64"/>
      <c r="X78" s="64"/>
      <c r="Y78" s="64"/>
      <c r="Z78" s="64"/>
      <c r="AA78" s="64"/>
      <c r="AB78" s="64"/>
      <c r="AC78" s="64"/>
      <c r="AD78" s="64"/>
      <c r="AE78" s="64"/>
      <c r="AF78" s="64"/>
      <c r="AG78" s="64"/>
      <c r="AH78" s="64"/>
      <c r="AI78" s="64"/>
      <c r="AJ78" s="64"/>
      <c r="AK78" s="64"/>
      <c r="AL78" s="64"/>
    </row>
    <row r="79" spans="1:38" s="120" customFormat="1" x14ac:dyDescent="0.2">
      <c r="A79" s="125" t="str">
        <f t="shared" si="11"/>
        <v/>
      </c>
      <c r="B79" s="179"/>
      <c r="C79" s="179"/>
      <c r="D79" s="187"/>
      <c r="E79" s="188"/>
      <c r="F79" s="190"/>
      <c r="G79" s="188"/>
      <c r="H79" s="191"/>
      <c r="I79" s="64"/>
      <c r="J79" s="64"/>
      <c r="K79" s="170"/>
      <c r="L79" s="134"/>
      <c r="M79" s="64"/>
      <c r="N79" s="137"/>
      <c r="O79" s="178"/>
      <c r="P79" s="129"/>
      <c r="Q79" s="64"/>
      <c r="R79" s="64"/>
      <c r="S79" s="64"/>
      <c r="T79" s="64"/>
      <c r="U79" s="64"/>
      <c r="V79" s="64"/>
      <c r="W79" s="64"/>
      <c r="X79" s="64"/>
      <c r="Y79" s="64"/>
      <c r="Z79" s="64"/>
      <c r="AA79" s="64"/>
      <c r="AB79" s="64"/>
      <c r="AC79" s="64"/>
      <c r="AD79" s="64"/>
      <c r="AE79" s="64"/>
      <c r="AF79" s="64"/>
      <c r="AG79" s="64"/>
      <c r="AH79" s="64"/>
      <c r="AI79" s="64"/>
      <c r="AJ79" s="64"/>
      <c r="AK79" s="64"/>
      <c r="AL79" s="64"/>
    </row>
    <row r="80" spans="1:38" s="120" customFormat="1" ht="18" customHeight="1" x14ac:dyDescent="0.2">
      <c r="A80" s="125" t="str">
        <f t="shared" si="11"/>
        <v/>
      </c>
      <c r="B80" s="179"/>
      <c r="C80" s="179"/>
      <c r="D80" s="183" t="s">
        <v>160</v>
      </c>
      <c r="E80" s="189">
        <v>33</v>
      </c>
      <c r="F80" s="190"/>
      <c r="G80" s="188"/>
      <c r="H80" s="191"/>
      <c r="I80" s="64"/>
      <c r="J80" s="64"/>
      <c r="K80" s="170"/>
      <c r="L80" s="134"/>
      <c r="M80" s="64"/>
      <c r="N80" s="137"/>
      <c r="O80" s="178"/>
      <c r="P80" s="129"/>
      <c r="Q80" s="64"/>
      <c r="R80" s="64"/>
      <c r="S80" s="64"/>
      <c r="T80" s="64"/>
      <c r="U80" s="64"/>
      <c r="V80" s="64"/>
      <c r="W80" s="64"/>
      <c r="X80" s="64"/>
      <c r="Y80" s="64"/>
      <c r="Z80" s="64"/>
      <c r="AA80" s="64"/>
      <c r="AB80" s="64"/>
      <c r="AC80" s="64"/>
      <c r="AD80" s="64"/>
      <c r="AE80" s="64"/>
      <c r="AF80" s="64"/>
      <c r="AG80" s="64"/>
      <c r="AH80" s="64"/>
      <c r="AI80" s="64"/>
      <c r="AJ80" s="64"/>
      <c r="AK80" s="64"/>
      <c r="AL80" s="64"/>
    </row>
    <row r="81" spans="1:38" s="120" customFormat="1" ht="18" customHeight="1" x14ac:dyDescent="0.2">
      <c r="A81" s="125">
        <f t="shared" si="11"/>
        <v>41</v>
      </c>
      <c r="B81" s="179" t="s">
        <v>172</v>
      </c>
      <c r="C81" s="179" t="s">
        <v>172</v>
      </c>
      <c r="D81" s="5" t="s">
        <v>185</v>
      </c>
      <c r="E81" s="176">
        <f>(E80/1.33)*8</f>
        <v>198.49624060150376</v>
      </c>
      <c r="F81" s="177">
        <v>0.05</v>
      </c>
      <c r="G81" s="176">
        <f t="shared" ref="G81" si="114">E81+(E81*F81)</f>
        <v>208.42105263157896</v>
      </c>
      <c r="H81" s="6" t="s">
        <v>110</v>
      </c>
      <c r="I81" s="185">
        <v>4.4999999999999998E-2</v>
      </c>
      <c r="J81" s="3">
        <f t="shared" ref="J81" si="115">I81*G81</f>
        <v>9.378947368421052</v>
      </c>
      <c r="K81" s="174">
        <v>43.68</v>
      </c>
      <c r="L81" s="174">
        <f t="shared" ref="L81" si="116">K81*J81</f>
        <v>409.67242105263153</v>
      </c>
      <c r="M81" s="174">
        <v>2.0999999999999996</v>
      </c>
      <c r="N81" s="175">
        <f t="shared" ref="N81" si="117">M81*G81</f>
        <v>437.68421052631572</v>
      </c>
      <c r="O81" s="178">
        <f t="shared" ref="O81" si="118">L81+N81</f>
        <v>847.35663157894726</v>
      </c>
      <c r="P81" s="129"/>
      <c r="Q81" s="64"/>
      <c r="R81" s="64"/>
      <c r="S81" s="64"/>
      <c r="T81" s="64"/>
      <c r="U81" s="64"/>
      <c r="V81" s="64"/>
      <c r="W81" s="64"/>
      <c r="X81" s="64"/>
      <c r="Y81" s="64"/>
      <c r="Z81" s="64"/>
      <c r="AA81" s="64"/>
      <c r="AB81" s="64"/>
      <c r="AC81" s="64"/>
      <c r="AD81" s="64"/>
      <c r="AE81" s="64"/>
      <c r="AF81" s="64"/>
      <c r="AG81" s="64"/>
      <c r="AH81" s="64"/>
      <c r="AI81" s="64"/>
      <c r="AJ81" s="64"/>
      <c r="AK81" s="64"/>
      <c r="AL81" s="64"/>
    </row>
    <row r="82" spans="1:38" s="120" customFormat="1" ht="18" customHeight="1" x14ac:dyDescent="0.2">
      <c r="A82" s="125">
        <f t="shared" si="11"/>
        <v>42</v>
      </c>
      <c r="B82" s="179" t="s">
        <v>172</v>
      </c>
      <c r="C82" s="179" t="s">
        <v>172</v>
      </c>
      <c r="D82" s="5" t="s">
        <v>157</v>
      </c>
      <c r="E82" s="176">
        <f>E80</f>
        <v>33</v>
      </c>
      <c r="F82" s="177">
        <v>0.05</v>
      </c>
      <c r="G82" s="176">
        <f t="shared" ref="G82:G83" si="119">E82+(E82*F82)</f>
        <v>34.65</v>
      </c>
      <c r="H82" s="6" t="s">
        <v>110</v>
      </c>
      <c r="I82" s="185">
        <v>3.5000000000000003E-2</v>
      </c>
      <c r="J82" s="3">
        <f t="shared" ref="J82:J83" si="120">I82*G82</f>
        <v>1.21275</v>
      </c>
      <c r="K82" s="174">
        <v>43.68</v>
      </c>
      <c r="L82" s="174">
        <f t="shared" ref="L82:L83" si="121">K82*J82</f>
        <v>52.972920000000002</v>
      </c>
      <c r="M82" s="174">
        <v>2.0999999999999996</v>
      </c>
      <c r="N82" s="175">
        <f t="shared" ref="N82:N83" si="122">M82*G82</f>
        <v>72.764999999999986</v>
      </c>
      <c r="O82" s="178">
        <f t="shared" ref="O82:O83" si="123">L82+N82</f>
        <v>125.73791999999999</v>
      </c>
      <c r="P82" s="129"/>
      <c r="Q82" s="64"/>
      <c r="R82" s="64"/>
      <c r="S82" s="64"/>
      <c r="T82" s="64"/>
      <c r="U82" s="64"/>
      <c r="V82" s="64"/>
      <c r="W82" s="64"/>
      <c r="X82" s="64"/>
      <c r="Y82" s="64"/>
      <c r="Z82" s="64"/>
      <c r="AA82" s="64"/>
      <c r="AB82" s="64"/>
      <c r="AC82" s="64"/>
      <c r="AD82" s="64"/>
      <c r="AE82" s="64"/>
      <c r="AF82" s="64"/>
      <c r="AG82" s="64"/>
      <c r="AH82" s="64"/>
      <c r="AI82" s="64"/>
      <c r="AJ82" s="64"/>
      <c r="AK82" s="64"/>
      <c r="AL82" s="64"/>
    </row>
    <row r="83" spans="1:38" s="120" customFormat="1" ht="18" customHeight="1" x14ac:dyDescent="0.2">
      <c r="A83" s="125">
        <f t="shared" si="11"/>
        <v>43</v>
      </c>
      <c r="B83" s="179" t="s">
        <v>172</v>
      </c>
      <c r="C83" s="179" t="s">
        <v>172</v>
      </c>
      <c r="D83" s="5" t="s">
        <v>158</v>
      </c>
      <c r="E83" s="176">
        <f>E80</f>
        <v>33</v>
      </c>
      <c r="F83" s="177">
        <v>0.05</v>
      </c>
      <c r="G83" s="176">
        <f t="shared" si="119"/>
        <v>34.65</v>
      </c>
      <c r="H83" s="6" t="s">
        <v>110</v>
      </c>
      <c r="I83" s="185">
        <v>3.5000000000000003E-2</v>
      </c>
      <c r="J83" s="3">
        <f t="shared" si="120"/>
        <v>1.21275</v>
      </c>
      <c r="K83" s="174">
        <v>43.68</v>
      </c>
      <c r="L83" s="174">
        <f t="shared" si="121"/>
        <v>52.972920000000002</v>
      </c>
      <c r="M83" s="174">
        <v>2.0999999999999996</v>
      </c>
      <c r="N83" s="175">
        <f t="shared" si="122"/>
        <v>72.764999999999986</v>
      </c>
      <c r="O83" s="178">
        <f t="shared" si="123"/>
        <v>125.73791999999999</v>
      </c>
      <c r="P83" s="129"/>
      <c r="Q83" s="64"/>
      <c r="R83" s="64"/>
      <c r="S83" s="64"/>
      <c r="T83" s="64"/>
      <c r="U83" s="64"/>
      <c r="V83" s="64"/>
      <c r="W83" s="64"/>
      <c r="X83" s="64"/>
      <c r="Y83" s="64"/>
      <c r="Z83" s="64"/>
      <c r="AA83" s="64"/>
      <c r="AB83" s="64"/>
      <c r="AC83" s="64"/>
      <c r="AD83" s="64"/>
      <c r="AE83" s="64"/>
      <c r="AF83" s="64"/>
      <c r="AG83" s="64"/>
      <c r="AH83" s="64"/>
      <c r="AI83" s="64"/>
      <c r="AJ83" s="64"/>
      <c r="AK83" s="64"/>
      <c r="AL83" s="64"/>
    </row>
    <row r="84" spans="1:38" s="120" customFormat="1" x14ac:dyDescent="0.2">
      <c r="A84" s="125" t="str">
        <f t="shared" ref="A84:A147" si="124">IF(H84&lt;&gt;"",1+MAX(A72:A83),"")</f>
        <v/>
      </c>
      <c r="B84" s="179"/>
      <c r="C84" s="179"/>
      <c r="D84" s="187"/>
      <c r="E84" s="188"/>
      <c r="F84" s="190"/>
      <c r="G84" s="188"/>
      <c r="H84" s="191"/>
      <c r="I84" s="64"/>
      <c r="J84" s="64"/>
      <c r="K84" s="170"/>
      <c r="L84" s="134"/>
      <c r="M84" s="64"/>
      <c r="N84" s="137"/>
      <c r="O84" s="178"/>
      <c r="P84" s="129"/>
      <c r="Q84" s="64"/>
      <c r="R84" s="64"/>
      <c r="S84" s="64"/>
      <c r="T84" s="64"/>
      <c r="U84" s="64"/>
      <c r="V84" s="64"/>
      <c r="W84" s="64"/>
      <c r="X84" s="64"/>
      <c r="Y84" s="64"/>
      <c r="Z84" s="64"/>
      <c r="AA84" s="64"/>
      <c r="AB84" s="64"/>
      <c r="AC84" s="64"/>
      <c r="AD84" s="64"/>
      <c r="AE84" s="64"/>
      <c r="AF84" s="64"/>
      <c r="AG84" s="64"/>
      <c r="AH84" s="64"/>
      <c r="AI84" s="64"/>
      <c r="AJ84" s="64"/>
      <c r="AK84" s="64"/>
      <c r="AL84" s="64"/>
    </row>
    <row r="85" spans="1:38" s="120" customFormat="1" ht="18" customHeight="1" x14ac:dyDescent="0.2">
      <c r="A85" s="125" t="str">
        <f t="shared" si="124"/>
        <v/>
      </c>
      <c r="B85" s="179"/>
      <c r="C85" s="179"/>
      <c r="D85" s="183" t="s">
        <v>164</v>
      </c>
      <c r="E85" s="189">
        <v>8</v>
      </c>
      <c r="F85" s="190"/>
      <c r="G85" s="188"/>
      <c r="H85" s="191"/>
      <c r="I85" s="64"/>
      <c r="J85" s="64"/>
      <c r="K85" s="170"/>
      <c r="L85" s="134"/>
      <c r="M85" s="64"/>
      <c r="N85" s="137"/>
      <c r="O85" s="178"/>
      <c r="P85" s="129"/>
      <c r="Q85" s="64"/>
      <c r="R85" s="64"/>
      <c r="S85" s="64"/>
      <c r="T85" s="64"/>
      <c r="U85" s="64"/>
      <c r="V85" s="64"/>
      <c r="W85" s="64"/>
      <c r="X85" s="64"/>
      <c r="Y85" s="64"/>
      <c r="Z85" s="64"/>
      <c r="AA85" s="64"/>
      <c r="AB85" s="64"/>
      <c r="AC85" s="64"/>
      <c r="AD85" s="64"/>
      <c r="AE85" s="64"/>
      <c r="AF85" s="64"/>
      <c r="AG85" s="64"/>
      <c r="AH85" s="64"/>
      <c r="AI85" s="64"/>
      <c r="AJ85" s="64"/>
      <c r="AK85" s="64"/>
      <c r="AL85" s="64"/>
    </row>
    <row r="86" spans="1:38" s="120" customFormat="1" ht="18" customHeight="1" x14ac:dyDescent="0.2">
      <c r="A86" s="125">
        <f t="shared" si="124"/>
        <v>44</v>
      </c>
      <c r="B86" s="179" t="s">
        <v>172</v>
      </c>
      <c r="C86" s="179" t="s">
        <v>172</v>
      </c>
      <c r="D86" s="5" t="s">
        <v>184</v>
      </c>
      <c r="E86" s="176">
        <f>(E85/1.33)*8</f>
        <v>48.120300751879697</v>
      </c>
      <c r="F86" s="177">
        <v>0.05</v>
      </c>
      <c r="G86" s="176">
        <f t="shared" ref="G86" si="125">E86+(E86*F86)</f>
        <v>50.526315789473685</v>
      </c>
      <c r="H86" s="6" t="s">
        <v>110</v>
      </c>
      <c r="I86" s="185">
        <v>4.4999999999999998E-2</v>
      </c>
      <c r="J86" s="3">
        <f t="shared" ref="J86:J88" si="126">I86*G86</f>
        <v>2.2736842105263158</v>
      </c>
      <c r="K86" s="174">
        <v>43.68</v>
      </c>
      <c r="L86" s="174">
        <f t="shared" ref="L86:L88" si="127">K86*J86</f>
        <v>99.314526315789465</v>
      </c>
      <c r="M86" s="174">
        <v>2.7</v>
      </c>
      <c r="N86" s="175">
        <f t="shared" ref="N86:N88" si="128">M86*G86</f>
        <v>136.42105263157896</v>
      </c>
      <c r="O86" s="178">
        <f t="shared" ref="O86:O88" si="129">L86+N86</f>
        <v>235.73557894736842</v>
      </c>
      <c r="P86" s="129"/>
      <c r="Q86" s="64"/>
      <c r="R86" s="64"/>
      <c r="S86" s="64"/>
      <c r="T86" s="64"/>
      <c r="U86" s="64"/>
      <c r="V86" s="64"/>
      <c r="W86" s="64"/>
      <c r="X86" s="64"/>
      <c r="Y86" s="64"/>
      <c r="Z86" s="64"/>
      <c r="AA86" s="64"/>
      <c r="AB86" s="64"/>
      <c r="AC86" s="64"/>
      <c r="AD86" s="64"/>
      <c r="AE86" s="64"/>
      <c r="AF86" s="64"/>
      <c r="AG86" s="64"/>
      <c r="AH86" s="64"/>
      <c r="AI86" s="64"/>
      <c r="AJ86" s="64"/>
      <c r="AK86" s="64"/>
      <c r="AL86" s="64"/>
    </row>
    <row r="87" spans="1:38" s="120" customFormat="1" ht="18" customHeight="1" x14ac:dyDescent="0.2">
      <c r="A87" s="125">
        <f t="shared" si="124"/>
        <v>45</v>
      </c>
      <c r="B87" s="179" t="s">
        <v>172</v>
      </c>
      <c r="C87" s="179" t="s">
        <v>172</v>
      </c>
      <c r="D87" s="5" t="s">
        <v>166</v>
      </c>
      <c r="E87" s="176">
        <f>E85</f>
        <v>8</v>
      </c>
      <c r="F87" s="177">
        <v>0.05</v>
      </c>
      <c r="G87" s="176">
        <f t="shared" ref="G87:G88" si="130">E87+(E87*F87)</f>
        <v>8.4</v>
      </c>
      <c r="H87" s="6" t="s">
        <v>110</v>
      </c>
      <c r="I87" s="185">
        <v>3.5000000000000003E-2</v>
      </c>
      <c r="J87" s="3">
        <f t="shared" si="126"/>
        <v>0.29400000000000004</v>
      </c>
      <c r="K87" s="174">
        <v>43.68</v>
      </c>
      <c r="L87" s="174">
        <f t="shared" si="127"/>
        <v>12.841920000000002</v>
      </c>
      <c r="M87" s="174">
        <v>2.0999999999999996</v>
      </c>
      <c r="N87" s="175">
        <f t="shared" si="128"/>
        <v>17.639999999999997</v>
      </c>
      <c r="O87" s="178">
        <f t="shared" si="129"/>
        <v>30.481919999999999</v>
      </c>
      <c r="P87" s="129"/>
      <c r="Q87" s="64"/>
      <c r="R87" s="64"/>
      <c r="S87" s="64"/>
      <c r="T87" s="64"/>
      <c r="U87" s="64"/>
      <c r="V87" s="64"/>
      <c r="W87" s="64"/>
      <c r="X87" s="64"/>
      <c r="Y87" s="64"/>
      <c r="Z87" s="64"/>
      <c r="AA87" s="64"/>
      <c r="AB87" s="64"/>
      <c r="AC87" s="64"/>
      <c r="AD87" s="64"/>
      <c r="AE87" s="64"/>
      <c r="AF87" s="64"/>
      <c r="AG87" s="64"/>
      <c r="AH87" s="64"/>
      <c r="AI87" s="64"/>
      <c r="AJ87" s="64"/>
      <c r="AK87" s="64"/>
      <c r="AL87" s="64"/>
    </row>
    <row r="88" spans="1:38" s="120" customFormat="1" ht="18" customHeight="1" x14ac:dyDescent="0.2">
      <c r="A88" s="125">
        <f t="shared" si="124"/>
        <v>46</v>
      </c>
      <c r="B88" s="179" t="s">
        <v>172</v>
      </c>
      <c r="C88" s="179" t="s">
        <v>172</v>
      </c>
      <c r="D88" s="5" t="s">
        <v>167</v>
      </c>
      <c r="E88" s="176">
        <f>E85</f>
        <v>8</v>
      </c>
      <c r="F88" s="177">
        <v>0.05</v>
      </c>
      <c r="G88" s="176">
        <f t="shared" si="130"/>
        <v>8.4</v>
      </c>
      <c r="H88" s="6" t="s">
        <v>110</v>
      </c>
      <c r="I88" s="185">
        <v>3.5000000000000003E-2</v>
      </c>
      <c r="J88" s="3">
        <f t="shared" si="126"/>
        <v>0.29400000000000004</v>
      </c>
      <c r="K88" s="174">
        <v>43.68</v>
      </c>
      <c r="L88" s="174">
        <f t="shared" si="127"/>
        <v>12.841920000000002</v>
      </c>
      <c r="M88" s="174">
        <v>2.0999999999999996</v>
      </c>
      <c r="N88" s="175">
        <f t="shared" si="128"/>
        <v>17.639999999999997</v>
      </c>
      <c r="O88" s="178">
        <f t="shared" si="129"/>
        <v>30.481919999999999</v>
      </c>
      <c r="P88" s="129"/>
      <c r="Q88" s="64"/>
      <c r="R88" s="64"/>
      <c r="S88" s="64"/>
      <c r="T88" s="64"/>
      <c r="U88" s="64"/>
      <c r="V88" s="64"/>
      <c r="W88" s="64"/>
      <c r="X88" s="64"/>
      <c r="Y88" s="64"/>
      <c r="Z88" s="64"/>
      <c r="AA88" s="64"/>
      <c r="AB88" s="64"/>
      <c r="AC88" s="64"/>
      <c r="AD88" s="64"/>
      <c r="AE88" s="64"/>
      <c r="AF88" s="64"/>
      <c r="AG88" s="64"/>
      <c r="AH88" s="64"/>
      <c r="AI88" s="64"/>
      <c r="AJ88" s="64"/>
      <c r="AK88" s="64"/>
      <c r="AL88" s="64"/>
    </row>
    <row r="89" spans="1:38" s="120" customFormat="1" x14ac:dyDescent="0.2">
      <c r="A89" s="125" t="str">
        <f t="shared" si="124"/>
        <v/>
      </c>
      <c r="B89" s="179"/>
      <c r="C89" s="179"/>
      <c r="D89" s="187"/>
      <c r="E89" s="188"/>
      <c r="F89" s="190"/>
      <c r="G89" s="188"/>
      <c r="H89" s="191"/>
      <c r="I89" s="64"/>
      <c r="J89" s="64"/>
      <c r="K89" s="170"/>
      <c r="L89" s="134"/>
      <c r="M89" s="64"/>
      <c r="N89" s="137"/>
      <c r="O89" s="178"/>
      <c r="P89" s="129"/>
      <c r="Q89" s="64"/>
      <c r="R89" s="64"/>
      <c r="S89" s="64"/>
      <c r="T89" s="64"/>
      <c r="U89" s="64"/>
      <c r="V89" s="64"/>
      <c r="W89" s="64"/>
      <c r="X89" s="64"/>
      <c r="Y89" s="64"/>
      <c r="Z89" s="64"/>
      <c r="AA89" s="64"/>
      <c r="AB89" s="64"/>
      <c r="AC89" s="64"/>
      <c r="AD89" s="64"/>
      <c r="AE89" s="64"/>
      <c r="AF89" s="64"/>
      <c r="AG89" s="64"/>
      <c r="AH89" s="64"/>
      <c r="AI89" s="64"/>
      <c r="AJ89" s="64"/>
      <c r="AK89" s="64"/>
      <c r="AL89" s="64"/>
    </row>
    <row r="90" spans="1:38" s="120" customFormat="1" ht="18" customHeight="1" x14ac:dyDescent="0.2">
      <c r="A90" s="125" t="str">
        <f t="shared" si="124"/>
        <v/>
      </c>
      <c r="B90" s="179"/>
      <c r="C90" s="179"/>
      <c r="D90" s="183" t="s">
        <v>164</v>
      </c>
      <c r="E90" s="189">
        <v>4</v>
      </c>
      <c r="F90" s="190"/>
      <c r="G90" s="188"/>
      <c r="H90" s="191"/>
      <c r="I90" s="64"/>
      <c r="J90" s="64"/>
      <c r="K90" s="170"/>
      <c r="L90" s="134"/>
      <c r="M90" s="64"/>
      <c r="N90" s="137"/>
      <c r="O90" s="178"/>
      <c r="P90" s="129"/>
      <c r="Q90" s="64"/>
      <c r="R90" s="64"/>
      <c r="S90" s="64"/>
      <c r="T90" s="64"/>
      <c r="U90" s="64"/>
      <c r="V90" s="64"/>
      <c r="W90" s="64"/>
      <c r="X90" s="64"/>
      <c r="Y90" s="64"/>
      <c r="Z90" s="64"/>
      <c r="AA90" s="64"/>
      <c r="AB90" s="64"/>
      <c r="AC90" s="64"/>
      <c r="AD90" s="64"/>
      <c r="AE90" s="64"/>
      <c r="AF90" s="64"/>
      <c r="AG90" s="64"/>
      <c r="AH90" s="64"/>
      <c r="AI90" s="64"/>
      <c r="AJ90" s="64"/>
      <c r="AK90" s="64"/>
      <c r="AL90" s="64"/>
    </row>
    <row r="91" spans="1:38" s="120" customFormat="1" ht="18" customHeight="1" x14ac:dyDescent="0.2">
      <c r="A91" s="125">
        <f t="shared" si="124"/>
        <v>47</v>
      </c>
      <c r="B91" s="179" t="s">
        <v>172</v>
      </c>
      <c r="C91" s="179" t="s">
        <v>172</v>
      </c>
      <c r="D91" s="5" t="s">
        <v>184</v>
      </c>
      <c r="E91" s="176">
        <f>(E90/1.33)*8</f>
        <v>24.060150375939848</v>
      </c>
      <c r="F91" s="177">
        <v>0.05</v>
      </c>
      <c r="G91" s="176">
        <f t="shared" ref="G91" si="131">E91+(E91*F91)</f>
        <v>25.263157894736842</v>
      </c>
      <c r="H91" s="6" t="s">
        <v>110</v>
      </c>
      <c r="I91" s="185">
        <v>4.4999999999999998E-2</v>
      </c>
      <c r="J91" s="3">
        <f t="shared" ref="J91:J93" si="132">I91*G91</f>
        <v>1.1368421052631579</v>
      </c>
      <c r="K91" s="174">
        <v>43.68</v>
      </c>
      <c r="L91" s="174">
        <f t="shared" ref="L91:L93" si="133">K91*J91</f>
        <v>49.657263157894732</v>
      </c>
      <c r="M91" s="174">
        <v>2.7</v>
      </c>
      <c r="N91" s="175">
        <f t="shared" ref="N91:N93" si="134">M91*G91</f>
        <v>68.21052631578948</v>
      </c>
      <c r="O91" s="178">
        <f t="shared" ref="O91:O93" si="135">L91+N91</f>
        <v>117.86778947368421</v>
      </c>
      <c r="P91" s="129"/>
      <c r="Q91" s="64"/>
      <c r="R91" s="64"/>
      <c r="S91" s="64"/>
      <c r="T91" s="64"/>
      <c r="U91" s="64"/>
      <c r="V91" s="64"/>
      <c r="W91" s="64"/>
      <c r="X91" s="64"/>
      <c r="Y91" s="64"/>
      <c r="Z91" s="64"/>
      <c r="AA91" s="64"/>
      <c r="AB91" s="64"/>
      <c r="AC91" s="64"/>
      <c r="AD91" s="64"/>
      <c r="AE91" s="64"/>
      <c r="AF91" s="64"/>
      <c r="AG91" s="64"/>
      <c r="AH91" s="64"/>
      <c r="AI91" s="64"/>
      <c r="AJ91" s="64"/>
      <c r="AK91" s="64"/>
      <c r="AL91" s="64"/>
    </row>
    <row r="92" spans="1:38" s="120" customFormat="1" ht="18" customHeight="1" x14ac:dyDescent="0.2">
      <c r="A92" s="125">
        <f t="shared" si="124"/>
        <v>48</v>
      </c>
      <c r="B92" s="179" t="s">
        <v>172</v>
      </c>
      <c r="C92" s="179" t="s">
        <v>172</v>
      </c>
      <c r="D92" s="5" t="s">
        <v>166</v>
      </c>
      <c r="E92" s="176">
        <f>E90</f>
        <v>4</v>
      </c>
      <c r="F92" s="177">
        <v>0.05</v>
      </c>
      <c r="G92" s="176">
        <f t="shared" ref="G92:G93" si="136">E92+(E92*F92)</f>
        <v>4.2</v>
      </c>
      <c r="H92" s="6" t="s">
        <v>110</v>
      </c>
      <c r="I92" s="185">
        <v>3.5000000000000003E-2</v>
      </c>
      <c r="J92" s="3">
        <f t="shared" si="132"/>
        <v>0.14700000000000002</v>
      </c>
      <c r="K92" s="174">
        <v>43.68</v>
      </c>
      <c r="L92" s="174">
        <f t="shared" si="133"/>
        <v>6.4209600000000009</v>
      </c>
      <c r="M92" s="174">
        <v>2.0999999999999996</v>
      </c>
      <c r="N92" s="175">
        <f t="shared" si="134"/>
        <v>8.8199999999999985</v>
      </c>
      <c r="O92" s="178">
        <f t="shared" si="135"/>
        <v>15.240959999999999</v>
      </c>
      <c r="P92" s="129"/>
      <c r="Q92" s="64"/>
      <c r="R92" s="64"/>
      <c r="S92" s="64"/>
      <c r="T92" s="64"/>
      <c r="U92" s="64"/>
      <c r="V92" s="64"/>
      <c r="W92" s="64"/>
      <c r="X92" s="64"/>
      <c r="Y92" s="64"/>
      <c r="Z92" s="64"/>
      <c r="AA92" s="64"/>
      <c r="AB92" s="64"/>
      <c r="AC92" s="64"/>
      <c r="AD92" s="64"/>
      <c r="AE92" s="64"/>
      <c r="AF92" s="64"/>
      <c r="AG92" s="64"/>
      <c r="AH92" s="64"/>
      <c r="AI92" s="64"/>
      <c r="AJ92" s="64"/>
      <c r="AK92" s="64"/>
      <c r="AL92" s="64"/>
    </row>
    <row r="93" spans="1:38" s="120" customFormat="1" ht="18" customHeight="1" x14ac:dyDescent="0.2">
      <c r="A93" s="125">
        <f t="shared" si="124"/>
        <v>49</v>
      </c>
      <c r="B93" s="179" t="s">
        <v>172</v>
      </c>
      <c r="C93" s="179" t="s">
        <v>172</v>
      </c>
      <c r="D93" s="5" t="s">
        <v>167</v>
      </c>
      <c r="E93" s="176">
        <f>E90</f>
        <v>4</v>
      </c>
      <c r="F93" s="177">
        <v>0.05</v>
      </c>
      <c r="G93" s="176">
        <f t="shared" si="136"/>
        <v>4.2</v>
      </c>
      <c r="H93" s="6" t="s">
        <v>110</v>
      </c>
      <c r="I93" s="185">
        <v>3.5000000000000003E-2</v>
      </c>
      <c r="J93" s="3">
        <f t="shared" si="132"/>
        <v>0.14700000000000002</v>
      </c>
      <c r="K93" s="174">
        <v>43.68</v>
      </c>
      <c r="L93" s="174">
        <f t="shared" si="133"/>
        <v>6.4209600000000009</v>
      </c>
      <c r="M93" s="174">
        <v>2.0999999999999996</v>
      </c>
      <c r="N93" s="175">
        <f t="shared" si="134"/>
        <v>8.8199999999999985</v>
      </c>
      <c r="O93" s="178">
        <f t="shared" si="135"/>
        <v>15.240959999999999</v>
      </c>
      <c r="P93" s="129"/>
      <c r="Q93" s="64"/>
      <c r="R93" s="64"/>
      <c r="S93" s="64"/>
      <c r="T93" s="64"/>
      <c r="U93" s="64"/>
      <c r="V93" s="64"/>
      <c r="W93" s="64"/>
      <c r="X93" s="64"/>
      <c r="Y93" s="64"/>
      <c r="Z93" s="64"/>
      <c r="AA93" s="64"/>
      <c r="AB93" s="64"/>
      <c r="AC93" s="64"/>
      <c r="AD93" s="64"/>
      <c r="AE93" s="64"/>
      <c r="AF93" s="64"/>
      <c r="AG93" s="64"/>
      <c r="AH93" s="64"/>
      <c r="AI93" s="64"/>
      <c r="AJ93" s="64"/>
      <c r="AK93" s="64"/>
      <c r="AL93" s="64"/>
    </row>
    <row r="94" spans="1:38" s="120" customFormat="1" x14ac:dyDescent="0.2">
      <c r="A94" s="125" t="str">
        <f t="shared" si="124"/>
        <v/>
      </c>
      <c r="B94" s="179"/>
      <c r="C94" s="179"/>
      <c r="D94" s="187"/>
      <c r="E94" s="188"/>
      <c r="F94" s="190"/>
      <c r="G94" s="188"/>
      <c r="H94" s="191"/>
      <c r="I94" s="64"/>
      <c r="J94" s="64"/>
      <c r="K94" s="170"/>
      <c r="L94" s="134"/>
      <c r="M94" s="64"/>
      <c r="N94" s="137"/>
      <c r="O94" s="178"/>
      <c r="P94" s="129"/>
      <c r="Q94" s="64"/>
      <c r="R94" s="64"/>
      <c r="S94" s="64"/>
      <c r="T94" s="64"/>
      <c r="U94" s="64"/>
      <c r="V94" s="64"/>
      <c r="W94" s="64"/>
      <c r="X94" s="64"/>
      <c r="Y94" s="64"/>
      <c r="Z94" s="64"/>
      <c r="AA94" s="64"/>
      <c r="AB94" s="64"/>
      <c r="AC94" s="64"/>
      <c r="AD94" s="64"/>
      <c r="AE94" s="64"/>
      <c r="AF94" s="64"/>
      <c r="AG94" s="64"/>
      <c r="AH94" s="64"/>
      <c r="AI94" s="64"/>
      <c r="AJ94" s="64"/>
      <c r="AK94" s="64"/>
      <c r="AL94" s="64"/>
    </row>
    <row r="95" spans="1:38" s="120" customFormat="1" ht="18" customHeight="1" x14ac:dyDescent="0.2">
      <c r="A95" s="125" t="str">
        <f t="shared" si="124"/>
        <v/>
      </c>
      <c r="B95" s="179"/>
      <c r="C95" s="179"/>
      <c r="D95" s="183" t="s">
        <v>164</v>
      </c>
      <c r="E95" s="189">
        <v>3</v>
      </c>
      <c r="F95" s="190"/>
      <c r="G95" s="188"/>
      <c r="H95" s="191"/>
      <c r="I95" s="64"/>
      <c r="J95" s="64"/>
      <c r="K95" s="170"/>
      <c r="L95" s="134"/>
      <c r="M95" s="64"/>
      <c r="N95" s="137"/>
      <c r="O95" s="178"/>
      <c r="P95" s="129"/>
      <c r="Q95" s="64"/>
      <c r="R95" s="64"/>
      <c r="S95" s="64"/>
      <c r="T95" s="64"/>
      <c r="U95" s="64"/>
      <c r="V95" s="64"/>
      <c r="W95" s="64"/>
      <c r="X95" s="64"/>
      <c r="Y95" s="64"/>
      <c r="Z95" s="64"/>
      <c r="AA95" s="64"/>
      <c r="AB95" s="64"/>
      <c r="AC95" s="64"/>
      <c r="AD95" s="64"/>
      <c r="AE95" s="64"/>
      <c r="AF95" s="64"/>
      <c r="AG95" s="64"/>
      <c r="AH95" s="64"/>
      <c r="AI95" s="64"/>
      <c r="AJ95" s="64"/>
      <c r="AK95" s="64"/>
      <c r="AL95" s="64"/>
    </row>
    <row r="96" spans="1:38" s="120" customFormat="1" ht="18" customHeight="1" x14ac:dyDescent="0.2">
      <c r="A96" s="125">
        <f t="shared" si="124"/>
        <v>50</v>
      </c>
      <c r="B96" s="179" t="s">
        <v>172</v>
      </c>
      <c r="C96" s="179" t="s">
        <v>172</v>
      </c>
      <c r="D96" s="5" t="s">
        <v>184</v>
      </c>
      <c r="E96" s="176">
        <f>(E95/1.33)*8</f>
        <v>18.045112781954888</v>
      </c>
      <c r="F96" s="177">
        <v>0.05</v>
      </c>
      <c r="G96" s="176">
        <f t="shared" ref="G96" si="137">E96+(E96*F96)</f>
        <v>18.947368421052634</v>
      </c>
      <c r="H96" s="6" t="s">
        <v>110</v>
      </c>
      <c r="I96" s="185">
        <v>4.4999999999999998E-2</v>
      </c>
      <c r="J96" s="3">
        <f t="shared" ref="J96:J98" si="138">I96*G96</f>
        <v>0.85263157894736852</v>
      </c>
      <c r="K96" s="174">
        <v>43.68</v>
      </c>
      <c r="L96" s="174">
        <f t="shared" ref="L96:L98" si="139">K96*J96</f>
        <v>37.242947368421056</v>
      </c>
      <c r="M96" s="174">
        <v>2.7</v>
      </c>
      <c r="N96" s="175">
        <f t="shared" ref="N96:N98" si="140">M96*G96</f>
        <v>51.157894736842117</v>
      </c>
      <c r="O96" s="178">
        <f t="shared" ref="O96:O98" si="141">L96+N96</f>
        <v>88.400842105263166</v>
      </c>
      <c r="P96" s="129"/>
      <c r="Q96" s="64"/>
      <c r="R96" s="64"/>
      <c r="S96" s="64"/>
      <c r="T96" s="64"/>
      <c r="U96" s="64"/>
      <c r="V96" s="64"/>
      <c r="W96" s="64"/>
      <c r="X96" s="64"/>
      <c r="Y96" s="64"/>
      <c r="Z96" s="64"/>
      <c r="AA96" s="64"/>
      <c r="AB96" s="64"/>
      <c r="AC96" s="64"/>
      <c r="AD96" s="64"/>
      <c r="AE96" s="64"/>
      <c r="AF96" s="64"/>
      <c r="AG96" s="64"/>
      <c r="AH96" s="64"/>
      <c r="AI96" s="64"/>
      <c r="AJ96" s="64"/>
      <c r="AK96" s="64"/>
      <c r="AL96" s="64"/>
    </row>
    <row r="97" spans="1:38" s="120" customFormat="1" ht="18" customHeight="1" x14ac:dyDescent="0.2">
      <c r="A97" s="125">
        <f t="shared" si="124"/>
        <v>51</v>
      </c>
      <c r="B97" s="179" t="s">
        <v>172</v>
      </c>
      <c r="C97" s="179" t="s">
        <v>172</v>
      </c>
      <c r="D97" s="5" t="s">
        <v>166</v>
      </c>
      <c r="E97" s="176">
        <f>E95</f>
        <v>3</v>
      </c>
      <c r="F97" s="177">
        <v>0.05</v>
      </c>
      <c r="G97" s="176">
        <f t="shared" ref="G97:G98" si="142">E97+(E97*F97)</f>
        <v>3.15</v>
      </c>
      <c r="H97" s="6" t="s">
        <v>110</v>
      </c>
      <c r="I97" s="185">
        <v>3.5000000000000003E-2</v>
      </c>
      <c r="J97" s="3">
        <f t="shared" si="138"/>
        <v>0.11025</v>
      </c>
      <c r="K97" s="174">
        <v>43.68</v>
      </c>
      <c r="L97" s="174">
        <f t="shared" si="139"/>
        <v>4.8157199999999998</v>
      </c>
      <c r="M97" s="174">
        <v>2.0999999999999996</v>
      </c>
      <c r="N97" s="175">
        <f t="shared" si="140"/>
        <v>6.6149999999999984</v>
      </c>
      <c r="O97" s="178">
        <f t="shared" si="141"/>
        <v>11.430719999999997</v>
      </c>
      <c r="P97" s="129"/>
      <c r="Q97" s="64"/>
      <c r="R97" s="64"/>
      <c r="S97" s="64"/>
      <c r="T97" s="64"/>
      <c r="U97" s="64"/>
      <c r="V97" s="64"/>
      <c r="W97" s="64"/>
      <c r="X97" s="64"/>
      <c r="Y97" s="64"/>
      <c r="Z97" s="64"/>
      <c r="AA97" s="64"/>
      <c r="AB97" s="64"/>
      <c r="AC97" s="64"/>
      <c r="AD97" s="64"/>
      <c r="AE97" s="64"/>
      <c r="AF97" s="64"/>
      <c r="AG97" s="64"/>
      <c r="AH97" s="64"/>
      <c r="AI97" s="64"/>
      <c r="AJ97" s="64"/>
      <c r="AK97" s="64"/>
      <c r="AL97" s="64"/>
    </row>
    <row r="98" spans="1:38" s="120" customFormat="1" ht="18" customHeight="1" x14ac:dyDescent="0.2">
      <c r="A98" s="125">
        <f t="shared" si="124"/>
        <v>52</v>
      </c>
      <c r="B98" s="179" t="s">
        <v>172</v>
      </c>
      <c r="C98" s="179" t="s">
        <v>172</v>
      </c>
      <c r="D98" s="5" t="s">
        <v>166</v>
      </c>
      <c r="E98" s="176">
        <f>E95</f>
        <v>3</v>
      </c>
      <c r="F98" s="177">
        <v>0.05</v>
      </c>
      <c r="G98" s="176">
        <f t="shared" si="142"/>
        <v>3.15</v>
      </c>
      <c r="H98" s="6" t="s">
        <v>110</v>
      </c>
      <c r="I98" s="185">
        <v>3.5000000000000003E-2</v>
      </c>
      <c r="J98" s="3">
        <f t="shared" si="138"/>
        <v>0.11025</v>
      </c>
      <c r="K98" s="174">
        <v>43.68</v>
      </c>
      <c r="L98" s="174">
        <f t="shared" si="139"/>
        <v>4.8157199999999998</v>
      </c>
      <c r="M98" s="174">
        <v>2.0999999999999996</v>
      </c>
      <c r="N98" s="175">
        <f t="shared" si="140"/>
        <v>6.6149999999999984</v>
      </c>
      <c r="O98" s="178">
        <f t="shared" si="141"/>
        <v>11.430719999999997</v>
      </c>
      <c r="P98" s="129"/>
      <c r="Q98" s="64"/>
      <c r="R98" s="64"/>
      <c r="S98" s="64"/>
      <c r="T98" s="64"/>
      <c r="U98" s="64"/>
      <c r="V98" s="64"/>
      <c r="W98" s="64"/>
      <c r="X98" s="64"/>
      <c r="Y98" s="64"/>
      <c r="Z98" s="64"/>
      <c r="AA98" s="64"/>
      <c r="AB98" s="64"/>
      <c r="AC98" s="64"/>
      <c r="AD98" s="64"/>
      <c r="AE98" s="64"/>
      <c r="AF98" s="64"/>
      <c r="AG98" s="64"/>
      <c r="AH98" s="64"/>
      <c r="AI98" s="64"/>
      <c r="AJ98" s="64"/>
      <c r="AK98" s="64"/>
      <c r="AL98" s="64"/>
    </row>
    <row r="99" spans="1:38" s="120" customFormat="1" x14ac:dyDescent="0.2">
      <c r="A99" s="125" t="str">
        <f t="shared" si="124"/>
        <v/>
      </c>
      <c r="B99" s="179"/>
      <c r="C99" s="179"/>
      <c r="D99" s="5"/>
      <c r="E99" s="176"/>
      <c r="F99" s="177"/>
      <c r="G99" s="176"/>
      <c r="H99" s="6"/>
      <c r="I99" s="3"/>
      <c r="J99" s="3"/>
      <c r="K99" s="134"/>
      <c r="L99" s="134"/>
      <c r="M99" s="134"/>
      <c r="N99" s="137"/>
      <c r="O99" s="178"/>
      <c r="P99" s="129"/>
      <c r="Q99" s="64"/>
      <c r="R99" s="64"/>
      <c r="S99" s="64"/>
      <c r="T99" s="64"/>
      <c r="U99" s="64"/>
      <c r="V99" s="64"/>
      <c r="W99" s="64"/>
      <c r="X99" s="64"/>
      <c r="Y99" s="64"/>
      <c r="Z99" s="64"/>
      <c r="AA99" s="64"/>
      <c r="AB99" s="64"/>
      <c r="AC99" s="64"/>
      <c r="AD99" s="64"/>
      <c r="AE99" s="64"/>
      <c r="AF99" s="64"/>
      <c r="AG99" s="64"/>
      <c r="AH99" s="64"/>
      <c r="AI99" s="64"/>
      <c r="AJ99" s="64"/>
      <c r="AK99" s="64"/>
      <c r="AL99" s="64"/>
    </row>
    <row r="100" spans="1:38" s="120" customFormat="1" ht="18" customHeight="1" x14ac:dyDescent="0.2">
      <c r="A100" s="125" t="str">
        <f t="shared" si="124"/>
        <v/>
      </c>
      <c r="B100" s="179"/>
      <c r="C100" s="179"/>
      <c r="D100" s="183" t="s">
        <v>169</v>
      </c>
      <c r="E100" s="188"/>
      <c r="F100" s="190"/>
      <c r="G100" s="188"/>
      <c r="H100" s="191"/>
      <c r="I100" s="64"/>
      <c r="J100" s="64"/>
      <c r="K100" s="170"/>
      <c r="L100" s="134"/>
      <c r="M100" s="64"/>
      <c r="N100" s="137"/>
      <c r="O100" s="178"/>
      <c r="P100" s="129"/>
      <c r="Q100" s="64"/>
      <c r="R100" s="64"/>
      <c r="S100" s="64"/>
      <c r="T100" s="64"/>
      <c r="U100" s="64"/>
      <c r="V100" s="64"/>
      <c r="W100" s="64"/>
      <c r="X100" s="64"/>
      <c r="Y100" s="64"/>
      <c r="Z100" s="64"/>
      <c r="AA100" s="64"/>
      <c r="AB100" s="64"/>
      <c r="AC100" s="64"/>
      <c r="AD100" s="64"/>
      <c r="AE100" s="64"/>
      <c r="AF100" s="64"/>
      <c r="AG100" s="64"/>
      <c r="AH100" s="64"/>
      <c r="AI100" s="64"/>
      <c r="AJ100" s="64"/>
      <c r="AK100" s="64"/>
      <c r="AL100" s="64"/>
    </row>
    <row r="101" spans="1:38" s="120" customFormat="1" ht="18" customHeight="1" x14ac:dyDescent="0.2">
      <c r="A101" s="125">
        <f t="shared" si="124"/>
        <v>53</v>
      </c>
      <c r="B101" s="6" t="s">
        <v>172</v>
      </c>
      <c r="C101" s="6" t="s">
        <v>127</v>
      </c>
      <c r="D101" s="5" t="s">
        <v>182</v>
      </c>
      <c r="E101" s="176">
        <v>47</v>
      </c>
      <c r="F101" s="177">
        <v>0.05</v>
      </c>
      <c r="G101" s="176">
        <f>E101+(E101*F101)</f>
        <v>49.35</v>
      </c>
      <c r="H101" s="6" t="s">
        <v>110</v>
      </c>
      <c r="I101" s="185">
        <v>3.5000000000000003E-2</v>
      </c>
      <c r="J101" s="3">
        <f t="shared" ref="J101" si="143">I101*G101</f>
        <v>1.7272500000000002</v>
      </c>
      <c r="K101" s="174">
        <v>43.68</v>
      </c>
      <c r="L101" s="174">
        <f t="shared" ref="L101" si="144">K101*J101</f>
        <v>75.446280000000002</v>
      </c>
      <c r="M101" s="174">
        <v>2.0999999999999996</v>
      </c>
      <c r="N101" s="175">
        <f t="shared" ref="N101" si="145">M101*G101</f>
        <v>103.63499999999999</v>
      </c>
      <c r="O101" s="178">
        <f t="shared" ref="O101" si="146">L101+N101</f>
        <v>179.08127999999999</v>
      </c>
      <c r="P101" s="129"/>
      <c r="Q101" s="64"/>
      <c r="R101" s="64"/>
      <c r="S101" s="64"/>
      <c r="T101" s="64"/>
      <c r="U101" s="64"/>
      <c r="V101" s="64"/>
      <c r="W101" s="64"/>
      <c r="X101" s="64"/>
      <c r="Y101" s="64"/>
      <c r="Z101" s="64"/>
      <c r="AA101" s="64"/>
      <c r="AB101" s="64"/>
      <c r="AC101" s="64"/>
      <c r="AD101" s="64"/>
      <c r="AE101" s="64"/>
      <c r="AF101" s="64"/>
      <c r="AG101" s="64"/>
      <c r="AH101" s="64"/>
      <c r="AI101" s="64"/>
      <c r="AJ101" s="64"/>
      <c r="AK101" s="64"/>
      <c r="AL101" s="64"/>
    </row>
    <row r="102" spans="1:38" s="120" customFormat="1" ht="15.75" customHeight="1" thickBot="1" x14ac:dyDescent="0.25">
      <c r="A102" s="125" t="str">
        <f t="shared" si="124"/>
        <v/>
      </c>
      <c r="B102" s="179"/>
      <c r="C102" s="179"/>
      <c r="D102" s="187"/>
      <c r="E102" s="188"/>
      <c r="F102" s="190"/>
      <c r="G102" s="188"/>
      <c r="H102" s="191"/>
      <c r="I102" s="64"/>
      <c r="J102" s="64"/>
      <c r="K102" s="170"/>
      <c r="L102" s="134"/>
      <c r="M102" s="64"/>
      <c r="N102" s="137"/>
      <c r="O102" s="178"/>
      <c r="P102" s="129"/>
      <c r="Q102" s="64"/>
      <c r="R102" s="64"/>
      <c r="S102" s="64"/>
      <c r="T102" s="64"/>
      <c r="U102" s="64"/>
      <c r="V102" s="64"/>
      <c r="W102" s="64"/>
      <c r="X102" s="64"/>
      <c r="Y102" s="64"/>
      <c r="Z102" s="64"/>
      <c r="AA102" s="64"/>
      <c r="AB102" s="64"/>
      <c r="AC102" s="64"/>
      <c r="AD102" s="64"/>
      <c r="AE102" s="64"/>
      <c r="AF102" s="64"/>
      <c r="AG102" s="64"/>
      <c r="AH102" s="64"/>
      <c r="AI102" s="64"/>
      <c r="AJ102" s="64"/>
      <c r="AK102" s="64"/>
      <c r="AL102" s="64"/>
    </row>
    <row r="103" spans="1:38" s="120" customFormat="1" ht="15" customHeight="1" x14ac:dyDescent="0.2">
      <c r="A103" s="121" t="str">
        <f t="shared" si="124"/>
        <v/>
      </c>
      <c r="B103" s="179"/>
      <c r="C103" s="179"/>
      <c r="D103" s="140" t="s">
        <v>17</v>
      </c>
      <c r="E103" s="141"/>
      <c r="F103" s="142"/>
      <c r="G103" s="141"/>
      <c r="H103" s="143"/>
      <c r="I103" s="168"/>
      <c r="J103" s="168"/>
      <c r="K103" s="169"/>
      <c r="L103" s="144" t="str">
        <f t="shared" ref="L103" si="147">IF(H103&lt;&gt;"",I103*K103,"")</f>
        <v/>
      </c>
      <c r="M103" s="144"/>
      <c r="N103" s="145"/>
      <c r="O103" s="147"/>
      <c r="P103" s="148">
        <f>SUM(O15:O102)</f>
        <v>25050.635873684201</v>
      </c>
      <c r="Q103" s="64"/>
      <c r="R103" s="64"/>
      <c r="S103" s="64"/>
      <c r="T103" s="64"/>
      <c r="U103" s="64"/>
      <c r="V103" s="64"/>
      <c r="W103" s="64"/>
      <c r="X103" s="64"/>
      <c r="Y103" s="64"/>
      <c r="Z103" s="64"/>
      <c r="AA103" s="64"/>
      <c r="AB103" s="64"/>
      <c r="AC103" s="64"/>
      <c r="AD103" s="64"/>
      <c r="AE103" s="64"/>
      <c r="AF103" s="64"/>
      <c r="AG103" s="64"/>
      <c r="AH103" s="64"/>
      <c r="AI103" s="64"/>
      <c r="AJ103" s="64"/>
      <c r="AK103" s="64"/>
      <c r="AL103" s="64"/>
    </row>
    <row r="104" spans="1:38" s="120" customFormat="1" x14ac:dyDescent="0.2">
      <c r="A104" s="123" t="str">
        <f t="shared" si="124"/>
        <v/>
      </c>
      <c r="B104" s="124"/>
      <c r="C104" s="167">
        <v>70000</v>
      </c>
      <c r="D104" s="122" t="s">
        <v>130</v>
      </c>
      <c r="E104" s="130"/>
      <c r="F104" s="132"/>
      <c r="G104" s="130"/>
      <c r="H104" s="124"/>
      <c r="I104" s="124"/>
      <c r="J104" s="124"/>
      <c r="K104" s="124"/>
      <c r="L104" s="133" t="str">
        <f>IF(H104&lt;&gt;"",0.4*N104,"")</f>
        <v/>
      </c>
      <c r="M104" s="133" t="str">
        <f>IF(H104&lt;&gt;"",N104-L104,"")</f>
        <v/>
      </c>
      <c r="N104" s="136"/>
      <c r="O104" s="146"/>
      <c r="P104" s="128"/>
      <c r="Q104" s="64"/>
      <c r="R104" s="64"/>
      <c r="S104" s="64"/>
      <c r="T104" s="64"/>
      <c r="U104" s="64"/>
      <c r="V104" s="64"/>
      <c r="W104" s="64"/>
      <c r="X104" s="64"/>
      <c r="Y104" s="64"/>
      <c r="Z104" s="64"/>
      <c r="AA104" s="64"/>
      <c r="AB104" s="64"/>
      <c r="AC104" s="64"/>
      <c r="AD104" s="64"/>
      <c r="AE104" s="64"/>
      <c r="AF104" s="64"/>
      <c r="AG104" s="64"/>
      <c r="AH104" s="64"/>
      <c r="AI104" s="64"/>
      <c r="AJ104" s="64"/>
      <c r="AK104" s="64"/>
      <c r="AL104" s="64"/>
    </row>
    <row r="105" spans="1:38" s="120" customFormat="1" x14ac:dyDescent="0.2">
      <c r="A105" s="125" t="str">
        <f t="shared" si="124"/>
        <v/>
      </c>
      <c r="B105" s="179"/>
      <c r="C105" s="6"/>
      <c r="D105" s="187"/>
      <c r="E105" s="188"/>
      <c r="F105" s="190"/>
      <c r="G105" s="188"/>
      <c r="H105" s="191"/>
      <c r="I105" s="185"/>
      <c r="J105" s="3"/>
      <c r="K105" s="6"/>
      <c r="L105" s="134"/>
      <c r="M105" s="134"/>
      <c r="N105" s="137"/>
      <c r="O105" s="178"/>
      <c r="P105" s="129"/>
      <c r="Q105" s="64"/>
      <c r="R105" s="64"/>
      <c r="S105" s="64"/>
      <c r="T105" s="64"/>
      <c r="U105" s="64"/>
      <c r="V105" s="64"/>
      <c r="W105" s="64"/>
      <c r="X105" s="64"/>
      <c r="Y105" s="64"/>
      <c r="Z105" s="64"/>
      <c r="AA105" s="64"/>
      <c r="AB105" s="64"/>
      <c r="AC105" s="64"/>
      <c r="AD105" s="64"/>
      <c r="AE105" s="64"/>
      <c r="AF105" s="64"/>
      <c r="AG105" s="64"/>
      <c r="AH105" s="64"/>
      <c r="AI105" s="64"/>
      <c r="AJ105" s="64"/>
      <c r="AK105" s="64"/>
      <c r="AL105" s="64"/>
    </row>
    <row r="106" spans="1:38" s="120" customFormat="1" ht="18.75" x14ac:dyDescent="0.2">
      <c r="A106" s="125" t="str">
        <f t="shared" si="124"/>
        <v/>
      </c>
      <c r="B106" s="179"/>
      <c r="C106" s="6"/>
      <c r="D106" s="182" t="s">
        <v>179</v>
      </c>
      <c r="E106" s="188"/>
      <c r="F106" s="190"/>
      <c r="G106" s="188"/>
      <c r="H106" s="191"/>
      <c r="I106" s="185"/>
      <c r="J106" s="3"/>
      <c r="K106" s="6"/>
      <c r="L106" s="134"/>
      <c r="M106" s="134"/>
      <c r="N106" s="137"/>
      <c r="O106" s="178"/>
      <c r="P106" s="129"/>
      <c r="Q106" s="64"/>
      <c r="R106" s="64"/>
      <c r="S106" s="64"/>
      <c r="T106" s="64"/>
      <c r="U106" s="64"/>
      <c r="V106" s="64"/>
      <c r="W106" s="64"/>
      <c r="X106" s="64"/>
      <c r="Y106" s="64"/>
      <c r="Z106" s="64"/>
      <c r="AA106" s="64"/>
      <c r="AB106" s="64"/>
      <c r="AC106" s="64"/>
      <c r="AD106" s="64"/>
      <c r="AE106" s="64"/>
      <c r="AF106" s="64"/>
      <c r="AG106" s="64"/>
      <c r="AH106" s="64"/>
      <c r="AI106" s="64"/>
      <c r="AJ106" s="64"/>
      <c r="AK106" s="64"/>
      <c r="AL106" s="64"/>
    </row>
    <row r="107" spans="1:38" s="120" customFormat="1" x14ac:dyDescent="0.2">
      <c r="A107" s="125" t="str">
        <f t="shared" si="124"/>
        <v/>
      </c>
      <c r="B107" s="179"/>
      <c r="C107" s="179"/>
      <c r="D107" s="187"/>
      <c r="E107" s="188"/>
      <c r="F107" s="190"/>
      <c r="G107" s="188"/>
      <c r="H107" s="191"/>
      <c r="I107" s="185"/>
      <c r="J107" s="3"/>
      <c r="K107" s="6"/>
      <c r="L107" s="134"/>
      <c r="M107" s="134"/>
      <c r="N107" s="137"/>
      <c r="O107" s="178"/>
      <c r="P107" s="129"/>
      <c r="Q107" s="64"/>
      <c r="R107" s="64"/>
      <c r="S107" s="64"/>
      <c r="T107" s="64"/>
      <c r="U107" s="64"/>
      <c r="V107" s="64"/>
      <c r="W107" s="64"/>
      <c r="X107" s="64"/>
      <c r="Y107" s="64"/>
      <c r="Z107" s="64"/>
      <c r="AA107" s="64"/>
      <c r="AB107" s="64"/>
      <c r="AC107" s="64"/>
      <c r="AD107" s="64"/>
      <c r="AE107" s="64"/>
      <c r="AF107" s="64"/>
      <c r="AG107" s="64"/>
      <c r="AH107" s="64"/>
      <c r="AI107" s="64"/>
      <c r="AJ107" s="64"/>
      <c r="AK107" s="64"/>
      <c r="AL107" s="64"/>
    </row>
    <row r="108" spans="1:38" s="120" customFormat="1" ht="18" customHeight="1" x14ac:dyDescent="0.2">
      <c r="A108" s="125" t="str">
        <f t="shared" si="124"/>
        <v/>
      </c>
      <c r="B108" s="179"/>
      <c r="C108" s="179"/>
      <c r="D108" s="183" t="s">
        <v>129</v>
      </c>
      <c r="E108" s="184">
        <v>82</v>
      </c>
      <c r="F108" s="177"/>
      <c r="G108" s="176"/>
      <c r="H108" s="6"/>
      <c r="I108" s="3"/>
      <c r="J108" s="3"/>
      <c r="K108" s="6"/>
      <c r="L108" s="134"/>
      <c r="M108" s="134"/>
      <c r="N108" s="137"/>
      <c r="O108" s="178"/>
      <c r="P108" s="129"/>
      <c r="Q108" s="64"/>
      <c r="R108" s="64"/>
      <c r="S108" s="64"/>
      <c r="T108" s="64"/>
      <c r="U108" s="64"/>
      <c r="V108" s="64"/>
      <c r="W108" s="64"/>
      <c r="X108" s="64"/>
      <c r="Y108" s="64"/>
      <c r="Z108" s="64"/>
      <c r="AA108" s="64"/>
      <c r="AB108" s="64"/>
      <c r="AC108" s="64"/>
      <c r="AD108" s="64"/>
      <c r="AE108" s="64"/>
      <c r="AF108" s="64"/>
      <c r="AG108" s="64"/>
      <c r="AH108" s="64"/>
      <c r="AI108" s="64"/>
      <c r="AJ108" s="64"/>
      <c r="AK108" s="64"/>
      <c r="AL108" s="64"/>
    </row>
    <row r="109" spans="1:38" s="120" customFormat="1" ht="18" customHeight="1" x14ac:dyDescent="0.2">
      <c r="A109" s="125">
        <f t="shared" si="124"/>
        <v>54</v>
      </c>
      <c r="B109" s="179" t="s">
        <v>172</v>
      </c>
      <c r="C109" s="179" t="s">
        <v>172</v>
      </c>
      <c r="D109" s="5" t="s">
        <v>133</v>
      </c>
      <c r="E109" s="176">
        <f>E108*20.33</f>
        <v>1667.06</v>
      </c>
      <c r="F109" s="177">
        <v>0.05</v>
      </c>
      <c r="G109" s="176">
        <f t="shared" ref="G109" si="148">E109+(E109*F109)</f>
        <v>1750.413</v>
      </c>
      <c r="H109" s="6" t="s">
        <v>109</v>
      </c>
      <c r="I109" s="185">
        <v>2.6000000000000002E-2</v>
      </c>
      <c r="J109" s="3">
        <f t="shared" ref="J109" si="149">I109*G109</f>
        <v>45.510738000000003</v>
      </c>
      <c r="K109" s="174">
        <v>43.68</v>
      </c>
      <c r="L109" s="174">
        <f t="shared" ref="L109" si="150">K109*J109</f>
        <v>1987.9090358400001</v>
      </c>
      <c r="M109" s="174">
        <v>1.63</v>
      </c>
      <c r="N109" s="175">
        <f t="shared" ref="N109" si="151">M109*G109</f>
        <v>2853.17319</v>
      </c>
      <c r="O109" s="178">
        <f t="shared" ref="O109" si="152">L109+N109</f>
        <v>4841.0822258400003</v>
      </c>
      <c r="P109" s="129"/>
      <c r="Q109" s="64"/>
      <c r="R109" s="64"/>
      <c r="S109" s="64"/>
      <c r="T109" s="64"/>
      <c r="U109" s="64"/>
      <c r="V109" s="64"/>
      <c r="W109" s="64"/>
      <c r="X109" s="64"/>
      <c r="Y109" s="64"/>
      <c r="Z109" s="64"/>
      <c r="AA109" s="64"/>
      <c r="AB109" s="64"/>
      <c r="AC109" s="64"/>
      <c r="AD109" s="64"/>
      <c r="AE109" s="64"/>
      <c r="AF109" s="64"/>
      <c r="AG109" s="64"/>
      <c r="AH109" s="64"/>
      <c r="AI109" s="64"/>
      <c r="AJ109" s="64"/>
      <c r="AK109" s="64"/>
      <c r="AL109" s="64"/>
    </row>
    <row r="110" spans="1:38" s="120" customFormat="1" x14ac:dyDescent="0.2">
      <c r="A110" s="125" t="str">
        <f t="shared" si="124"/>
        <v/>
      </c>
      <c r="B110" s="179"/>
      <c r="C110" s="179"/>
      <c r="D110" s="42"/>
      <c r="E110" s="176"/>
      <c r="F110" s="177"/>
      <c r="G110" s="176"/>
      <c r="H110" s="6"/>
      <c r="I110" s="3"/>
      <c r="J110" s="3"/>
      <c r="K110" s="134"/>
      <c r="L110" s="134"/>
      <c r="M110" s="134"/>
      <c r="N110" s="137"/>
      <c r="O110" s="178"/>
      <c r="P110" s="129"/>
      <c r="Q110" s="64"/>
      <c r="R110" s="64"/>
      <c r="S110" s="64"/>
      <c r="T110" s="64"/>
      <c r="U110" s="64"/>
      <c r="V110" s="64"/>
      <c r="W110" s="64"/>
      <c r="X110" s="64"/>
      <c r="Y110" s="64"/>
      <c r="Z110" s="64"/>
      <c r="AA110" s="64"/>
      <c r="AB110" s="64"/>
      <c r="AC110" s="64"/>
      <c r="AD110" s="64"/>
      <c r="AE110" s="64"/>
      <c r="AF110" s="64"/>
      <c r="AG110" s="64"/>
      <c r="AH110" s="64"/>
      <c r="AI110" s="64"/>
      <c r="AJ110" s="64"/>
      <c r="AK110" s="64"/>
      <c r="AL110" s="64"/>
    </row>
    <row r="111" spans="1:38" s="120" customFormat="1" ht="18" customHeight="1" x14ac:dyDescent="0.2">
      <c r="A111" s="125" t="str">
        <f t="shared" si="124"/>
        <v/>
      </c>
      <c r="B111" s="179"/>
      <c r="C111" s="179"/>
      <c r="D111" s="183" t="s">
        <v>132</v>
      </c>
      <c r="E111" s="186">
        <v>30</v>
      </c>
      <c r="F111" s="177"/>
      <c r="G111" s="176"/>
      <c r="H111" s="6"/>
      <c r="I111" s="3"/>
      <c r="J111" s="3"/>
      <c r="K111" s="134"/>
      <c r="L111" s="134"/>
      <c r="M111" s="134"/>
      <c r="N111" s="137"/>
      <c r="O111" s="178"/>
      <c r="P111" s="129"/>
      <c r="Q111" s="64"/>
      <c r="R111" s="64"/>
      <c r="S111" s="64"/>
      <c r="T111" s="64"/>
      <c r="U111" s="64"/>
      <c r="V111" s="64"/>
      <c r="W111" s="64"/>
      <c r="X111" s="64"/>
      <c r="Y111" s="64"/>
      <c r="Z111" s="64"/>
      <c r="AA111" s="64"/>
      <c r="AB111" s="64"/>
      <c r="AC111" s="64"/>
      <c r="AD111" s="64"/>
      <c r="AE111" s="64"/>
      <c r="AF111" s="64"/>
      <c r="AG111" s="64"/>
      <c r="AH111" s="64"/>
      <c r="AI111" s="64"/>
      <c r="AJ111" s="64"/>
      <c r="AK111" s="64"/>
      <c r="AL111" s="64"/>
    </row>
    <row r="112" spans="1:38" s="120" customFormat="1" ht="18" customHeight="1" x14ac:dyDescent="0.2">
      <c r="A112" s="125">
        <f t="shared" si="124"/>
        <v>55</v>
      </c>
      <c r="B112" s="179" t="s">
        <v>172</v>
      </c>
      <c r="C112" s="179" t="s">
        <v>172</v>
      </c>
      <c r="D112" s="5" t="s">
        <v>133</v>
      </c>
      <c r="E112" s="176">
        <f>E111*18.33</f>
        <v>549.9</v>
      </c>
      <c r="F112" s="177">
        <v>0.05</v>
      </c>
      <c r="G112" s="176">
        <f t="shared" ref="G112" si="153">E112+(E112*F112)</f>
        <v>577.39499999999998</v>
      </c>
      <c r="H112" s="6" t="s">
        <v>109</v>
      </c>
      <c r="I112" s="185">
        <v>2.6000000000000002E-2</v>
      </c>
      <c r="J112" s="3">
        <f t="shared" ref="J112" si="154">I112*G112</f>
        <v>15.012270000000001</v>
      </c>
      <c r="K112" s="174">
        <v>43.68</v>
      </c>
      <c r="L112" s="174">
        <f t="shared" ref="L112" si="155">K112*J112</f>
        <v>655.73595360000002</v>
      </c>
      <c r="M112" s="174">
        <v>1.63</v>
      </c>
      <c r="N112" s="175">
        <f t="shared" ref="N112" si="156">M112*G112</f>
        <v>941.15384999999992</v>
      </c>
      <c r="O112" s="178">
        <f t="shared" ref="O112" si="157">L112+N112</f>
        <v>1596.8898036000001</v>
      </c>
      <c r="P112" s="129"/>
      <c r="Q112" s="64"/>
      <c r="R112" s="64"/>
      <c r="S112" s="64"/>
      <c r="T112" s="64"/>
      <c r="U112" s="64"/>
      <c r="V112" s="64"/>
      <c r="W112" s="64"/>
      <c r="X112" s="64"/>
      <c r="Y112" s="64"/>
      <c r="Z112" s="64"/>
      <c r="AA112" s="64"/>
      <c r="AB112" s="64"/>
      <c r="AC112" s="64"/>
      <c r="AD112" s="64"/>
      <c r="AE112" s="64"/>
      <c r="AF112" s="64"/>
      <c r="AG112" s="64"/>
      <c r="AH112" s="64"/>
      <c r="AI112" s="64"/>
      <c r="AJ112" s="64"/>
      <c r="AK112" s="64"/>
      <c r="AL112" s="64"/>
    </row>
    <row r="113" spans="1:38" s="120" customFormat="1" x14ac:dyDescent="0.2">
      <c r="A113" s="125" t="str">
        <f t="shared" si="124"/>
        <v/>
      </c>
      <c r="B113" s="179"/>
      <c r="C113" s="179"/>
      <c r="D113" s="42"/>
      <c r="E113" s="176"/>
      <c r="F113" s="177"/>
      <c r="G113" s="176"/>
      <c r="H113" s="6"/>
      <c r="I113" s="3"/>
      <c r="J113" s="3"/>
      <c r="K113" s="134"/>
      <c r="L113" s="134"/>
      <c r="M113" s="134"/>
      <c r="N113" s="137"/>
      <c r="O113" s="178"/>
      <c r="P113" s="129"/>
      <c r="Q113" s="64"/>
      <c r="R113" s="64"/>
      <c r="S113" s="64"/>
      <c r="T113" s="64"/>
      <c r="U113" s="64"/>
      <c r="V113" s="64"/>
      <c r="W113" s="64"/>
      <c r="X113" s="64"/>
      <c r="Y113" s="64"/>
      <c r="Z113" s="64"/>
      <c r="AA113" s="64"/>
      <c r="AB113" s="64"/>
      <c r="AC113" s="64"/>
      <c r="AD113" s="64"/>
      <c r="AE113" s="64"/>
      <c r="AF113" s="64"/>
      <c r="AG113" s="64"/>
      <c r="AH113" s="64"/>
      <c r="AI113" s="64"/>
      <c r="AJ113" s="64"/>
      <c r="AK113" s="64"/>
      <c r="AL113" s="64"/>
    </row>
    <row r="114" spans="1:38" s="120" customFormat="1" ht="18" customHeight="1" x14ac:dyDescent="0.2">
      <c r="A114" s="125" t="str">
        <f t="shared" si="124"/>
        <v/>
      </c>
      <c r="B114" s="179"/>
      <c r="C114" s="179"/>
      <c r="D114" s="183" t="s">
        <v>134</v>
      </c>
      <c r="E114" s="186">
        <v>26</v>
      </c>
      <c r="F114" s="177"/>
      <c r="G114" s="176"/>
      <c r="H114" s="6"/>
      <c r="I114" s="3"/>
      <c r="J114" s="3"/>
      <c r="K114" s="134"/>
      <c r="L114" s="134"/>
      <c r="M114" s="134"/>
      <c r="N114" s="137"/>
      <c r="O114" s="178"/>
      <c r="P114" s="129"/>
      <c r="Q114" s="64"/>
      <c r="R114" s="64"/>
      <c r="S114" s="64"/>
      <c r="T114" s="64"/>
      <c r="U114" s="64"/>
      <c r="V114" s="64"/>
      <c r="W114" s="64"/>
      <c r="X114" s="64"/>
      <c r="Y114" s="64"/>
      <c r="Z114" s="64"/>
      <c r="AA114" s="64"/>
      <c r="AB114" s="64"/>
      <c r="AC114" s="64"/>
      <c r="AD114" s="64"/>
      <c r="AE114" s="64"/>
      <c r="AF114" s="64"/>
      <c r="AG114" s="64"/>
      <c r="AH114" s="64"/>
      <c r="AI114" s="64"/>
      <c r="AJ114" s="64"/>
      <c r="AK114" s="64"/>
      <c r="AL114" s="64"/>
    </row>
    <row r="115" spans="1:38" s="120" customFormat="1" ht="18" customHeight="1" x14ac:dyDescent="0.2">
      <c r="A115" s="125">
        <f t="shared" si="124"/>
        <v>56</v>
      </c>
      <c r="B115" s="179" t="s">
        <v>172</v>
      </c>
      <c r="C115" s="179" t="s">
        <v>172</v>
      </c>
      <c r="D115" s="5" t="s">
        <v>133</v>
      </c>
      <c r="E115" s="176">
        <f>E114*17.25</f>
        <v>448.5</v>
      </c>
      <c r="F115" s="177">
        <v>0.05</v>
      </c>
      <c r="G115" s="176">
        <f t="shared" ref="G115" si="158">E115+(E115*F115)</f>
        <v>470.92500000000001</v>
      </c>
      <c r="H115" s="6" t="s">
        <v>109</v>
      </c>
      <c r="I115" s="185">
        <v>2.6000000000000002E-2</v>
      </c>
      <c r="J115" s="3">
        <f t="shared" ref="J115" si="159">I115*G115</f>
        <v>12.244050000000001</v>
      </c>
      <c r="K115" s="174">
        <v>43.68</v>
      </c>
      <c r="L115" s="174">
        <f t="shared" ref="L115" si="160">K115*J115</f>
        <v>534.82010400000001</v>
      </c>
      <c r="M115" s="174">
        <v>1.63</v>
      </c>
      <c r="N115" s="175">
        <f t="shared" ref="N115" si="161">M115*G115</f>
        <v>767.60775000000001</v>
      </c>
      <c r="O115" s="178">
        <f t="shared" ref="O115" si="162">L115+N115</f>
        <v>1302.427854</v>
      </c>
      <c r="P115" s="129"/>
      <c r="Q115" s="64"/>
      <c r="R115" s="64"/>
      <c r="S115" s="64"/>
      <c r="T115" s="64"/>
      <c r="U115" s="64"/>
      <c r="V115" s="64"/>
      <c r="W115" s="64"/>
      <c r="X115" s="64"/>
      <c r="Y115" s="64"/>
      <c r="Z115" s="64"/>
      <c r="AA115" s="64"/>
      <c r="AB115" s="64"/>
      <c r="AC115" s="64"/>
      <c r="AD115" s="64"/>
      <c r="AE115" s="64"/>
      <c r="AF115" s="64"/>
      <c r="AG115" s="64"/>
      <c r="AH115" s="64"/>
      <c r="AI115" s="64"/>
      <c r="AJ115" s="64"/>
      <c r="AK115" s="64"/>
      <c r="AL115" s="64"/>
    </row>
    <row r="116" spans="1:38" s="120" customFormat="1" x14ac:dyDescent="0.2">
      <c r="A116" s="125" t="str">
        <f t="shared" si="124"/>
        <v/>
      </c>
      <c r="B116" s="179"/>
      <c r="C116" s="179"/>
      <c r="D116" s="42"/>
      <c r="E116" s="176"/>
      <c r="F116" s="177"/>
      <c r="G116" s="176"/>
      <c r="H116" s="6"/>
      <c r="I116" s="3"/>
      <c r="J116" s="3"/>
      <c r="K116" s="134"/>
      <c r="L116" s="134"/>
      <c r="M116" s="134"/>
      <c r="N116" s="137"/>
      <c r="O116" s="178"/>
      <c r="P116" s="129"/>
      <c r="Q116" s="64"/>
      <c r="R116" s="64"/>
      <c r="S116" s="64"/>
      <c r="T116" s="64"/>
      <c r="U116" s="64"/>
      <c r="V116" s="64"/>
      <c r="W116" s="64"/>
      <c r="X116" s="64"/>
      <c r="Y116" s="64"/>
      <c r="Z116" s="64"/>
      <c r="AA116" s="64"/>
      <c r="AB116" s="64"/>
      <c r="AC116" s="64"/>
      <c r="AD116" s="64"/>
      <c r="AE116" s="64"/>
      <c r="AF116" s="64"/>
      <c r="AG116" s="64"/>
      <c r="AH116" s="64"/>
      <c r="AI116" s="64"/>
      <c r="AJ116" s="64"/>
      <c r="AK116" s="64"/>
      <c r="AL116" s="64"/>
    </row>
    <row r="117" spans="1:38" s="120" customFormat="1" ht="18" customHeight="1" x14ac:dyDescent="0.2">
      <c r="A117" s="125" t="str">
        <f t="shared" si="124"/>
        <v/>
      </c>
      <c r="B117" s="179"/>
      <c r="C117" s="179"/>
      <c r="D117" s="183" t="s">
        <v>135</v>
      </c>
      <c r="E117" s="186">
        <v>128</v>
      </c>
      <c r="F117" s="177"/>
      <c r="G117" s="176"/>
      <c r="H117" s="6"/>
      <c r="I117" s="3"/>
      <c r="J117" s="3"/>
      <c r="K117" s="134"/>
      <c r="L117" s="134"/>
      <c r="M117" s="134"/>
      <c r="N117" s="137"/>
      <c r="O117" s="178"/>
      <c r="P117" s="129"/>
      <c r="Q117" s="64"/>
      <c r="R117" s="64"/>
      <c r="S117" s="64"/>
      <c r="T117" s="64"/>
      <c r="U117" s="64"/>
      <c r="V117" s="64"/>
      <c r="W117" s="64"/>
      <c r="X117" s="64"/>
      <c r="Y117" s="64"/>
      <c r="Z117" s="64"/>
      <c r="AA117" s="64"/>
      <c r="AB117" s="64"/>
      <c r="AC117" s="64"/>
      <c r="AD117" s="64"/>
      <c r="AE117" s="64"/>
      <c r="AF117" s="64"/>
      <c r="AG117" s="64"/>
      <c r="AH117" s="64"/>
      <c r="AI117" s="64"/>
      <c r="AJ117" s="64"/>
      <c r="AK117" s="64"/>
      <c r="AL117" s="64"/>
    </row>
    <row r="118" spans="1:38" s="120" customFormat="1" ht="18" customHeight="1" x14ac:dyDescent="0.2">
      <c r="A118" s="125">
        <f t="shared" si="124"/>
        <v>57</v>
      </c>
      <c r="B118" s="179" t="s">
        <v>172</v>
      </c>
      <c r="C118" s="179" t="s">
        <v>172</v>
      </c>
      <c r="D118" s="5" t="s">
        <v>136</v>
      </c>
      <c r="E118" s="176">
        <f>E117*1.5</f>
        <v>192</v>
      </c>
      <c r="F118" s="177">
        <v>0.05</v>
      </c>
      <c r="G118" s="176">
        <f t="shared" ref="G118" si="163">E118+(E118*F118)</f>
        <v>201.6</v>
      </c>
      <c r="H118" s="6" t="s">
        <v>109</v>
      </c>
      <c r="I118" s="185">
        <v>2.6000000000000002E-2</v>
      </c>
      <c r="J118" s="3">
        <f t="shared" ref="J118" si="164">I118*G118</f>
        <v>5.2416</v>
      </c>
      <c r="K118" s="174">
        <v>43.68</v>
      </c>
      <c r="L118" s="174">
        <f t="shared" ref="L118" si="165">K118*J118</f>
        <v>228.95308800000001</v>
      </c>
      <c r="M118" s="174">
        <v>1.56</v>
      </c>
      <c r="N118" s="175">
        <f t="shared" ref="N118" si="166">M118*G118</f>
        <v>314.49599999999998</v>
      </c>
      <c r="O118" s="178">
        <f t="shared" ref="O118" si="167">L118+N118</f>
        <v>543.44908799999996</v>
      </c>
      <c r="P118" s="129"/>
      <c r="Q118" s="64"/>
      <c r="R118" s="64"/>
      <c r="S118" s="64"/>
      <c r="T118" s="64"/>
      <c r="U118" s="64"/>
      <c r="V118" s="64"/>
      <c r="W118" s="64"/>
      <c r="X118" s="64"/>
      <c r="Y118" s="64"/>
      <c r="Z118" s="64"/>
      <c r="AA118" s="64"/>
      <c r="AB118" s="64"/>
      <c r="AC118" s="64"/>
      <c r="AD118" s="64"/>
      <c r="AE118" s="64"/>
      <c r="AF118" s="64"/>
      <c r="AG118" s="64"/>
      <c r="AH118" s="64"/>
      <c r="AI118" s="64"/>
      <c r="AJ118" s="64"/>
      <c r="AK118" s="64"/>
      <c r="AL118" s="64"/>
    </row>
    <row r="119" spans="1:38" s="120" customFormat="1" x14ac:dyDescent="0.2">
      <c r="A119" s="125" t="str">
        <f t="shared" si="124"/>
        <v/>
      </c>
      <c r="B119" s="179"/>
      <c r="C119" s="179"/>
      <c r="D119" s="42"/>
      <c r="E119" s="176"/>
      <c r="F119" s="177"/>
      <c r="G119" s="176"/>
      <c r="H119" s="6"/>
      <c r="I119" s="3"/>
      <c r="J119" s="3"/>
      <c r="K119" s="134"/>
      <c r="L119" s="134"/>
      <c r="M119" s="134"/>
      <c r="N119" s="137"/>
      <c r="O119" s="178"/>
      <c r="P119" s="129"/>
      <c r="Q119" s="64"/>
      <c r="R119" s="64"/>
      <c r="S119" s="64"/>
      <c r="T119" s="64"/>
      <c r="U119" s="64"/>
      <c r="V119" s="64"/>
      <c r="W119" s="64"/>
      <c r="X119" s="64"/>
      <c r="Y119" s="64"/>
      <c r="Z119" s="64"/>
      <c r="AA119" s="64"/>
      <c r="AB119" s="64"/>
      <c r="AC119" s="64"/>
      <c r="AD119" s="64"/>
      <c r="AE119" s="64"/>
      <c r="AF119" s="64"/>
      <c r="AG119" s="64"/>
      <c r="AH119" s="64"/>
      <c r="AI119" s="64"/>
      <c r="AJ119" s="64"/>
      <c r="AK119" s="64"/>
      <c r="AL119" s="64"/>
    </row>
    <row r="120" spans="1:38" s="120" customFormat="1" ht="18" customHeight="1" x14ac:dyDescent="0.2">
      <c r="A120" s="125" t="str">
        <f t="shared" si="124"/>
        <v/>
      </c>
      <c r="B120" s="179"/>
      <c r="C120" s="179"/>
      <c r="D120" s="183" t="s">
        <v>138</v>
      </c>
      <c r="E120" s="186">
        <v>55</v>
      </c>
      <c r="F120" s="177"/>
      <c r="G120" s="176"/>
      <c r="H120" s="6"/>
      <c r="I120" s="3"/>
      <c r="J120" s="3"/>
      <c r="K120" s="134"/>
      <c r="L120" s="134"/>
      <c r="M120" s="134"/>
      <c r="N120" s="137"/>
      <c r="O120" s="178"/>
      <c r="P120" s="129"/>
      <c r="Q120" s="64"/>
      <c r="R120" s="64"/>
      <c r="S120" s="64"/>
      <c r="T120" s="64"/>
      <c r="U120" s="64"/>
      <c r="V120" s="64"/>
      <c r="W120" s="64"/>
      <c r="X120" s="64"/>
      <c r="Y120" s="64"/>
      <c r="Z120" s="64"/>
      <c r="AA120" s="64"/>
      <c r="AB120" s="64"/>
      <c r="AC120" s="64"/>
      <c r="AD120" s="64"/>
      <c r="AE120" s="64"/>
      <c r="AF120" s="64"/>
      <c r="AG120" s="64"/>
      <c r="AH120" s="64"/>
      <c r="AI120" s="64"/>
      <c r="AJ120" s="64"/>
      <c r="AK120" s="64"/>
      <c r="AL120" s="64"/>
    </row>
    <row r="121" spans="1:38" s="120" customFormat="1" ht="18" customHeight="1" x14ac:dyDescent="0.2">
      <c r="A121" s="125">
        <f t="shared" si="124"/>
        <v>58</v>
      </c>
      <c r="B121" s="179" t="s">
        <v>172</v>
      </c>
      <c r="C121" s="179" t="s">
        <v>172</v>
      </c>
      <c r="D121" s="5" t="s">
        <v>173</v>
      </c>
      <c r="E121" s="176">
        <f>E120*7.33</f>
        <v>403.15</v>
      </c>
      <c r="F121" s="177">
        <v>0.05</v>
      </c>
      <c r="G121" s="176">
        <f t="shared" ref="G121" si="168">E121+(E121*F121)</f>
        <v>423.3075</v>
      </c>
      <c r="H121" s="6" t="s">
        <v>109</v>
      </c>
      <c r="I121" s="185">
        <v>2.6000000000000002E-2</v>
      </c>
      <c r="J121" s="3">
        <f t="shared" ref="J121" si="169">I121*G121</f>
        <v>11.005995</v>
      </c>
      <c r="K121" s="174">
        <v>43.68</v>
      </c>
      <c r="L121" s="174">
        <f t="shared" ref="L121" si="170">K121*J121</f>
        <v>480.74186159999999</v>
      </c>
      <c r="M121" s="174">
        <v>1.68</v>
      </c>
      <c r="N121" s="175">
        <f t="shared" ref="N121" si="171">M121*G121</f>
        <v>711.15660000000003</v>
      </c>
      <c r="O121" s="178">
        <f t="shared" ref="O121" si="172">L121+N121</f>
        <v>1191.8984616</v>
      </c>
      <c r="P121" s="129"/>
      <c r="Q121" s="64"/>
      <c r="R121" s="64"/>
      <c r="S121" s="64"/>
      <c r="T121" s="64"/>
      <c r="U121" s="64"/>
      <c r="V121" s="64"/>
      <c r="W121" s="64"/>
      <c r="X121" s="64"/>
      <c r="Y121" s="64"/>
      <c r="Z121" s="64"/>
      <c r="AA121" s="64"/>
      <c r="AB121" s="64"/>
      <c r="AC121" s="64"/>
      <c r="AD121" s="64"/>
      <c r="AE121" s="64"/>
      <c r="AF121" s="64"/>
      <c r="AG121" s="64"/>
      <c r="AH121" s="64"/>
      <c r="AI121" s="64"/>
      <c r="AJ121" s="64"/>
      <c r="AK121" s="64"/>
      <c r="AL121" s="64"/>
    </row>
    <row r="122" spans="1:38" s="120" customFormat="1" x14ac:dyDescent="0.2">
      <c r="A122" s="125" t="str">
        <f t="shared" si="124"/>
        <v/>
      </c>
      <c r="B122" s="179"/>
      <c r="C122" s="179"/>
      <c r="D122" s="42"/>
      <c r="E122" s="176"/>
      <c r="F122" s="177"/>
      <c r="G122" s="176"/>
      <c r="H122" s="6"/>
      <c r="I122" s="3"/>
      <c r="J122" s="3"/>
      <c r="K122" s="134"/>
      <c r="L122" s="134"/>
      <c r="M122" s="134"/>
      <c r="N122" s="137"/>
      <c r="O122" s="178"/>
      <c r="P122" s="129"/>
      <c r="Q122" s="64"/>
      <c r="R122" s="64"/>
      <c r="S122" s="64"/>
      <c r="T122" s="64"/>
      <c r="U122" s="64"/>
      <c r="V122" s="64"/>
      <c r="W122" s="64"/>
      <c r="X122" s="64"/>
      <c r="Y122" s="64"/>
      <c r="Z122" s="64"/>
      <c r="AA122" s="64"/>
      <c r="AB122" s="64"/>
      <c r="AC122" s="64"/>
      <c r="AD122" s="64"/>
      <c r="AE122" s="64"/>
      <c r="AF122" s="64"/>
      <c r="AG122" s="64"/>
      <c r="AH122" s="64"/>
      <c r="AI122" s="64"/>
      <c r="AJ122" s="64"/>
      <c r="AK122" s="64"/>
      <c r="AL122" s="64"/>
    </row>
    <row r="123" spans="1:38" s="120" customFormat="1" ht="18" customHeight="1" x14ac:dyDescent="0.2">
      <c r="A123" s="125" t="str">
        <f t="shared" si="124"/>
        <v/>
      </c>
      <c r="B123" s="179"/>
      <c r="C123" s="179"/>
      <c r="D123" s="183" t="s">
        <v>141</v>
      </c>
      <c r="E123" s="186">
        <v>59</v>
      </c>
      <c r="F123" s="177"/>
      <c r="G123" s="176"/>
      <c r="H123" s="6"/>
      <c r="I123" s="3"/>
      <c r="J123" s="3"/>
      <c r="K123" s="134"/>
      <c r="L123" s="134"/>
      <c r="M123" s="134"/>
      <c r="N123" s="137"/>
      <c r="O123" s="178"/>
      <c r="P123" s="129"/>
      <c r="Q123" s="64"/>
      <c r="R123" s="64"/>
      <c r="S123" s="64"/>
      <c r="T123" s="64"/>
      <c r="U123" s="64"/>
      <c r="V123" s="64"/>
      <c r="W123" s="64"/>
      <c r="X123" s="64"/>
      <c r="Y123" s="64"/>
      <c r="Z123" s="64"/>
      <c r="AA123" s="64"/>
      <c r="AB123" s="64"/>
      <c r="AC123" s="64"/>
      <c r="AD123" s="64"/>
      <c r="AE123" s="64"/>
      <c r="AF123" s="64"/>
      <c r="AG123" s="64"/>
      <c r="AH123" s="64"/>
      <c r="AI123" s="64"/>
      <c r="AJ123" s="64"/>
      <c r="AK123" s="64"/>
      <c r="AL123" s="64"/>
    </row>
    <row r="124" spans="1:38" s="120" customFormat="1" ht="18" customHeight="1" x14ac:dyDescent="0.2">
      <c r="A124" s="125">
        <f t="shared" si="124"/>
        <v>59</v>
      </c>
      <c r="B124" s="179" t="s">
        <v>172</v>
      </c>
      <c r="C124" s="179" t="s">
        <v>172</v>
      </c>
      <c r="D124" s="5" t="s">
        <v>144</v>
      </c>
      <c r="E124" s="176">
        <f>E123*8.75</f>
        <v>516.25</v>
      </c>
      <c r="F124" s="177">
        <v>0.05</v>
      </c>
      <c r="G124" s="176">
        <f t="shared" ref="G124" si="173">E124+(E124*F124)</f>
        <v>542.0625</v>
      </c>
      <c r="H124" s="6" t="s">
        <v>109</v>
      </c>
      <c r="I124" s="185">
        <v>2.6000000000000002E-2</v>
      </c>
      <c r="J124" s="3">
        <f t="shared" ref="J124" si="174">I124*G124</f>
        <v>14.093625000000001</v>
      </c>
      <c r="K124" s="174">
        <v>43.68</v>
      </c>
      <c r="L124" s="174">
        <f t="shared" ref="L124" si="175">K124*J124</f>
        <v>615.60954000000004</v>
      </c>
      <c r="M124" s="174">
        <v>1.68</v>
      </c>
      <c r="N124" s="175">
        <f t="shared" ref="N124" si="176">M124*G124</f>
        <v>910.66499999999996</v>
      </c>
      <c r="O124" s="178">
        <f t="shared" ref="O124" si="177">L124+N124</f>
        <v>1526.2745399999999</v>
      </c>
      <c r="P124" s="129"/>
      <c r="Q124" s="64"/>
      <c r="R124" s="64"/>
      <c r="S124" s="64"/>
      <c r="T124" s="64"/>
      <c r="U124" s="64"/>
      <c r="V124" s="64"/>
      <c r="W124" s="64"/>
      <c r="X124" s="64"/>
      <c r="Y124" s="64"/>
      <c r="Z124" s="64"/>
      <c r="AA124" s="64"/>
      <c r="AB124" s="64"/>
      <c r="AC124" s="64"/>
      <c r="AD124" s="64"/>
      <c r="AE124" s="64"/>
      <c r="AF124" s="64"/>
      <c r="AG124" s="64"/>
      <c r="AH124" s="64"/>
      <c r="AI124" s="64"/>
      <c r="AJ124" s="64"/>
      <c r="AK124" s="64"/>
      <c r="AL124" s="64"/>
    </row>
    <row r="125" spans="1:38" s="120" customFormat="1" x14ac:dyDescent="0.2">
      <c r="A125" s="125" t="str">
        <f t="shared" si="124"/>
        <v/>
      </c>
      <c r="B125" s="179"/>
      <c r="C125" s="179"/>
      <c r="D125" s="42"/>
      <c r="E125" s="176"/>
      <c r="F125" s="177"/>
      <c r="G125" s="176"/>
      <c r="H125" s="6"/>
      <c r="I125" s="3"/>
      <c r="J125" s="3"/>
      <c r="K125" s="134"/>
      <c r="L125" s="134"/>
      <c r="M125" s="134"/>
      <c r="N125" s="137"/>
      <c r="O125" s="178"/>
      <c r="P125" s="129"/>
      <c r="Q125" s="64"/>
      <c r="R125" s="64"/>
      <c r="S125" s="64"/>
      <c r="T125" s="64"/>
      <c r="U125" s="64"/>
      <c r="V125" s="64"/>
      <c r="W125" s="64"/>
      <c r="X125" s="64"/>
      <c r="Y125" s="64"/>
      <c r="Z125" s="64"/>
      <c r="AA125" s="64"/>
      <c r="AB125" s="64"/>
      <c r="AC125" s="64"/>
      <c r="AD125" s="64"/>
      <c r="AE125" s="64"/>
      <c r="AF125" s="64"/>
      <c r="AG125" s="64"/>
      <c r="AH125" s="64"/>
      <c r="AI125" s="64"/>
      <c r="AJ125" s="64"/>
      <c r="AK125" s="64"/>
      <c r="AL125" s="64"/>
    </row>
    <row r="126" spans="1:38" s="120" customFormat="1" ht="18" customHeight="1" x14ac:dyDescent="0.2">
      <c r="A126" s="125" t="str">
        <f t="shared" si="124"/>
        <v/>
      </c>
      <c r="B126" s="179"/>
      <c r="C126" s="179"/>
      <c r="D126" s="183" t="s">
        <v>145</v>
      </c>
      <c r="E126" s="186">
        <v>24</v>
      </c>
      <c r="F126" s="177"/>
      <c r="G126" s="176"/>
      <c r="H126" s="6"/>
      <c r="I126" s="3"/>
      <c r="J126" s="3"/>
      <c r="K126" s="134"/>
      <c r="L126" s="134"/>
      <c r="M126" s="134"/>
      <c r="N126" s="137"/>
      <c r="O126" s="178"/>
      <c r="P126" s="129"/>
      <c r="Q126" s="64"/>
      <c r="R126" s="64"/>
      <c r="S126" s="64"/>
      <c r="T126" s="64"/>
      <c r="U126" s="64"/>
      <c r="V126" s="64"/>
      <c r="W126" s="64"/>
      <c r="X126" s="64"/>
      <c r="Y126" s="64"/>
      <c r="Z126" s="64"/>
      <c r="AA126" s="64"/>
      <c r="AB126" s="64"/>
      <c r="AC126" s="64"/>
      <c r="AD126" s="64"/>
      <c r="AE126" s="64"/>
      <c r="AF126" s="64"/>
      <c r="AG126" s="64"/>
      <c r="AH126" s="64"/>
      <c r="AI126" s="64"/>
      <c r="AJ126" s="64"/>
      <c r="AK126" s="64"/>
      <c r="AL126" s="64"/>
    </row>
    <row r="127" spans="1:38" s="120" customFormat="1" ht="18" customHeight="1" x14ac:dyDescent="0.2">
      <c r="A127" s="125">
        <f t="shared" si="124"/>
        <v>60</v>
      </c>
      <c r="B127" s="179" t="s">
        <v>172</v>
      </c>
      <c r="C127" s="179" t="s">
        <v>172</v>
      </c>
      <c r="D127" s="5" t="s">
        <v>147</v>
      </c>
      <c r="E127" s="176">
        <f>E126*7.33</f>
        <v>175.92000000000002</v>
      </c>
      <c r="F127" s="177">
        <v>0.05</v>
      </c>
      <c r="G127" s="176">
        <f t="shared" ref="G127" si="178">E127+(E127*F127)</f>
        <v>184.71600000000001</v>
      </c>
      <c r="H127" s="6" t="s">
        <v>109</v>
      </c>
      <c r="I127" s="185">
        <v>2.6000000000000002E-2</v>
      </c>
      <c r="J127" s="3">
        <f t="shared" ref="J127" si="179">I127*G127</f>
        <v>4.8026160000000004</v>
      </c>
      <c r="K127" s="174">
        <v>43.68</v>
      </c>
      <c r="L127" s="174">
        <f t="shared" ref="L127" si="180">K127*J127</f>
        <v>209.77826688000002</v>
      </c>
      <c r="M127" s="174">
        <v>1.68</v>
      </c>
      <c r="N127" s="175">
        <f t="shared" ref="N127" si="181">M127*G127</f>
        <v>310.32288</v>
      </c>
      <c r="O127" s="178">
        <f t="shared" ref="O127" si="182">L127+N127</f>
        <v>520.10114687999999</v>
      </c>
      <c r="P127" s="129"/>
      <c r="Q127" s="64"/>
      <c r="R127" s="64"/>
      <c r="S127" s="64"/>
      <c r="T127" s="64"/>
      <c r="U127" s="64"/>
      <c r="V127" s="64"/>
      <c r="W127" s="64"/>
      <c r="X127" s="64"/>
      <c r="Y127" s="64"/>
      <c r="Z127" s="64"/>
      <c r="AA127" s="64"/>
      <c r="AB127" s="64"/>
      <c r="AC127" s="64"/>
      <c r="AD127" s="64"/>
      <c r="AE127" s="64"/>
      <c r="AF127" s="64"/>
      <c r="AG127" s="64"/>
      <c r="AH127" s="64"/>
      <c r="AI127" s="64"/>
      <c r="AJ127" s="64"/>
      <c r="AK127" s="64"/>
      <c r="AL127" s="64"/>
    </row>
    <row r="128" spans="1:38" s="120" customFormat="1" x14ac:dyDescent="0.2">
      <c r="A128" s="125" t="str">
        <f t="shared" si="124"/>
        <v/>
      </c>
      <c r="B128" s="179"/>
      <c r="C128" s="179"/>
      <c r="D128" s="42"/>
      <c r="E128" s="176"/>
      <c r="F128" s="177"/>
      <c r="G128" s="176"/>
      <c r="H128" s="6"/>
      <c r="I128" s="3"/>
      <c r="J128" s="3"/>
      <c r="K128" s="134"/>
      <c r="L128" s="134"/>
      <c r="M128" s="134"/>
      <c r="N128" s="137"/>
      <c r="O128" s="178"/>
      <c r="P128" s="129"/>
      <c r="Q128" s="64"/>
      <c r="R128" s="64"/>
      <c r="S128" s="64"/>
      <c r="T128" s="64"/>
      <c r="U128" s="64"/>
      <c r="V128" s="64"/>
      <c r="W128" s="64"/>
      <c r="X128" s="64"/>
      <c r="Y128" s="64"/>
      <c r="Z128" s="64"/>
      <c r="AA128" s="64"/>
      <c r="AB128" s="64"/>
      <c r="AC128" s="64"/>
      <c r="AD128" s="64"/>
      <c r="AE128" s="64"/>
      <c r="AF128" s="64"/>
      <c r="AG128" s="64"/>
      <c r="AH128" s="64"/>
      <c r="AI128" s="64"/>
      <c r="AJ128" s="64"/>
      <c r="AK128" s="64"/>
      <c r="AL128" s="64"/>
    </row>
    <row r="129" spans="1:38" s="120" customFormat="1" ht="18" customHeight="1" x14ac:dyDescent="0.2">
      <c r="A129" s="125" t="str">
        <f t="shared" si="124"/>
        <v/>
      </c>
      <c r="B129" s="179"/>
      <c r="C129" s="179"/>
      <c r="D129" s="183" t="s">
        <v>138</v>
      </c>
      <c r="E129" s="186">
        <v>43</v>
      </c>
      <c r="F129" s="177"/>
      <c r="G129" s="176"/>
      <c r="H129" s="6"/>
      <c r="I129" s="3"/>
      <c r="J129" s="3"/>
      <c r="K129" s="134"/>
      <c r="L129" s="134"/>
      <c r="M129" s="134"/>
      <c r="N129" s="137"/>
      <c r="O129" s="178"/>
      <c r="P129" s="129"/>
      <c r="Q129" s="64"/>
      <c r="R129" s="64"/>
      <c r="S129" s="64"/>
      <c r="T129" s="64"/>
      <c r="U129" s="64"/>
      <c r="V129" s="64"/>
      <c r="W129" s="64"/>
      <c r="X129" s="64"/>
      <c r="Y129" s="64"/>
      <c r="Z129" s="64"/>
      <c r="AA129" s="64"/>
      <c r="AB129" s="64"/>
      <c r="AC129" s="64"/>
      <c r="AD129" s="64"/>
      <c r="AE129" s="64"/>
      <c r="AF129" s="64"/>
      <c r="AG129" s="64"/>
      <c r="AH129" s="64"/>
      <c r="AI129" s="64"/>
      <c r="AJ129" s="64"/>
      <c r="AK129" s="64"/>
      <c r="AL129" s="64"/>
    </row>
    <row r="130" spans="1:38" s="120" customFormat="1" ht="18" customHeight="1" x14ac:dyDescent="0.2">
      <c r="A130" s="125">
        <f t="shared" si="124"/>
        <v>61</v>
      </c>
      <c r="B130" s="179" t="s">
        <v>172</v>
      </c>
      <c r="C130" s="179" t="s">
        <v>172</v>
      </c>
      <c r="D130" s="5" t="s">
        <v>144</v>
      </c>
      <c r="E130" s="176">
        <f>E129*6.5</f>
        <v>279.5</v>
      </c>
      <c r="F130" s="177">
        <v>0.05</v>
      </c>
      <c r="G130" s="176">
        <f t="shared" ref="G130" si="183">E130+(E130*F130)</f>
        <v>293.47500000000002</v>
      </c>
      <c r="H130" s="6" t="s">
        <v>109</v>
      </c>
      <c r="I130" s="185">
        <v>2.6000000000000002E-2</v>
      </c>
      <c r="J130" s="3">
        <f t="shared" ref="J130" si="184">I130*G130</f>
        <v>7.6303500000000009</v>
      </c>
      <c r="K130" s="174">
        <v>43.68</v>
      </c>
      <c r="L130" s="174">
        <f t="shared" ref="L130" si="185">K130*J130</f>
        <v>333.29368800000003</v>
      </c>
      <c r="M130" s="174">
        <v>1.68</v>
      </c>
      <c r="N130" s="175">
        <f t="shared" ref="N130" si="186">M130*G130</f>
        <v>493.03800000000001</v>
      </c>
      <c r="O130" s="178">
        <f t="shared" ref="O130" si="187">L130+N130</f>
        <v>826.33168799999999</v>
      </c>
      <c r="P130" s="129"/>
      <c r="Q130" s="64"/>
      <c r="R130" s="64"/>
      <c r="S130" s="64"/>
      <c r="T130" s="64"/>
      <c r="U130" s="64"/>
      <c r="V130" s="64"/>
      <c r="W130" s="64"/>
      <c r="X130" s="64"/>
      <c r="Y130" s="64"/>
      <c r="Z130" s="64"/>
      <c r="AA130" s="64"/>
      <c r="AB130" s="64"/>
      <c r="AC130" s="64"/>
      <c r="AD130" s="64"/>
      <c r="AE130" s="64"/>
      <c r="AF130" s="64"/>
      <c r="AG130" s="64"/>
      <c r="AH130" s="64"/>
      <c r="AI130" s="64"/>
      <c r="AJ130" s="64"/>
      <c r="AK130" s="64"/>
      <c r="AL130" s="64"/>
    </row>
    <row r="131" spans="1:38" s="120" customFormat="1" x14ac:dyDescent="0.2">
      <c r="A131" s="125" t="str">
        <f t="shared" si="124"/>
        <v/>
      </c>
      <c r="B131" s="179"/>
      <c r="C131" s="179"/>
      <c r="D131" s="42"/>
      <c r="E131" s="176"/>
      <c r="F131" s="177"/>
      <c r="G131" s="176"/>
      <c r="H131" s="6"/>
      <c r="I131" s="3"/>
      <c r="J131" s="3"/>
      <c r="K131" s="134"/>
      <c r="L131" s="134"/>
      <c r="M131" s="134"/>
      <c r="N131" s="137"/>
      <c r="O131" s="178"/>
      <c r="P131" s="129"/>
      <c r="Q131" s="64"/>
      <c r="R131" s="64"/>
      <c r="S131" s="64"/>
      <c r="T131" s="64"/>
      <c r="U131" s="64"/>
      <c r="V131" s="64"/>
      <c r="W131" s="64"/>
      <c r="X131" s="64"/>
      <c r="Y131" s="64"/>
      <c r="Z131" s="64"/>
      <c r="AA131" s="64"/>
      <c r="AB131" s="64"/>
      <c r="AC131" s="64"/>
      <c r="AD131" s="64"/>
      <c r="AE131" s="64"/>
      <c r="AF131" s="64"/>
      <c r="AG131" s="64"/>
      <c r="AH131" s="64"/>
      <c r="AI131" s="64"/>
      <c r="AJ131" s="64"/>
      <c r="AK131" s="64"/>
      <c r="AL131" s="64"/>
    </row>
    <row r="132" spans="1:38" s="120" customFormat="1" ht="18" customHeight="1" x14ac:dyDescent="0.2">
      <c r="A132" s="125" t="str">
        <f t="shared" si="124"/>
        <v/>
      </c>
      <c r="B132" s="179"/>
      <c r="C132" s="179"/>
      <c r="D132" s="183" t="s">
        <v>159</v>
      </c>
      <c r="E132" s="186">
        <v>40</v>
      </c>
      <c r="F132" s="177"/>
      <c r="G132" s="176"/>
      <c r="H132" s="6"/>
      <c r="I132" s="3"/>
      <c r="J132" s="3"/>
      <c r="K132" s="134"/>
      <c r="L132" s="134"/>
      <c r="M132" s="134"/>
      <c r="N132" s="137"/>
      <c r="O132" s="178"/>
      <c r="P132" s="129"/>
      <c r="Q132" s="64"/>
      <c r="R132" s="64"/>
      <c r="S132" s="64"/>
      <c r="T132" s="64"/>
      <c r="U132" s="64"/>
      <c r="V132" s="64"/>
      <c r="W132" s="64"/>
      <c r="X132" s="64"/>
      <c r="Y132" s="64"/>
      <c r="Z132" s="64"/>
      <c r="AA132" s="64"/>
      <c r="AB132" s="64"/>
      <c r="AC132" s="64"/>
      <c r="AD132" s="64"/>
      <c r="AE132" s="64"/>
      <c r="AF132" s="64"/>
      <c r="AG132" s="64"/>
      <c r="AH132" s="64"/>
      <c r="AI132" s="64"/>
      <c r="AJ132" s="64"/>
      <c r="AK132" s="64"/>
      <c r="AL132" s="64"/>
    </row>
    <row r="133" spans="1:38" s="120" customFormat="1" ht="18" customHeight="1" x14ac:dyDescent="0.2">
      <c r="A133" s="125">
        <f t="shared" si="124"/>
        <v>62</v>
      </c>
      <c r="B133" s="179" t="s">
        <v>172</v>
      </c>
      <c r="C133" s="179" t="s">
        <v>172</v>
      </c>
      <c r="D133" s="5" t="s">
        <v>174</v>
      </c>
      <c r="E133" s="176">
        <f>E132*18.67</f>
        <v>746.80000000000007</v>
      </c>
      <c r="F133" s="177">
        <v>0.05</v>
      </c>
      <c r="G133" s="176">
        <f t="shared" ref="G133" si="188">E133+(E133*F133)</f>
        <v>784.1400000000001</v>
      </c>
      <c r="H133" s="6" t="s">
        <v>109</v>
      </c>
      <c r="I133" s="185">
        <v>2.6000000000000002E-2</v>
      </c>
      <c r="J133" s="3">
        <f t="shared" ref="J133" si="189">I133*G133</f>
        <v>20.387640000000005</v>
      </c>
      <c r="K133" s="174">
        <v>43.68</v>
      </c>
      <c r="L133" s="174">
        <f t="shared" ref="L133" si="190">K133*J133</f>
        <v>890.53211520000025</v>
      </c>
      <c r="M133" s="174">
        <v>1.58</v>
      </c>
      <c r="N133" s="175">
        <f t="shared" ref="N133" si="191">M133*G133</f>
        <v>1238.9412000000002</v>
      </c>
      <c r="O133" s="178">
        <f t="shared" ref="O133" si="192">L133+N133</f>
        <v>2129.4733152000003</v>
      </c>
      <c r="P133" s="129"/>
      <c r="Q133" s="64"/>
      <c r="R133" s="64"/>
      <c r="S133" s="64"/>
      <c r="T133" s="64"/>
      <c r="U133" s="64"/>
      <c r="V133" s="64"/>
      <c r="W133" s="64"/>
      <c r="X133" s="64"/>
      <c r="Y133" s="64"/>
      <c r="Z133" s="64"/>
      <c r="AA133" s="64"/>
      <c r="AB133" s="64"/>
      <c r="AC133" s="64"/>
      <c r="AD133" s="64"/>
      <c r="AE133" s="64"/>
      <c r="AF133" s="64"/>
      <c r="AG133" s="64"/>
      <c r="AH133" s="64"/>
      <c r="AI133" s="64"/>
      <c r="AJ133" s="64"/>
      <c r="AK133" s="64"/>
      <c r="AL133" s="64"/>
    </row>
    <row r="134" spans="1:38" s="120" customFormat="1" x14ac:dyDescent="0.2">
      <c r="A134" s="125" t="str">
        <f t="shared" si="124"/>
        <v/>
      </c>
      <c r="B134" s="179"/>
      <c r="C134" s="179"/>
      <c r="D134" s="187"/>
      <c r="E134" s="188"/>
      <c r="F134" s="177"/>
      <c r="G134" s="176"/>
      <c r="H134" s="6"/>
      <c r="I134" s="64"/>
      <c r="J134" s="64"/>
      <c r="K134" s="170"/>
      <c r="L134" s="134"/>
      <c r="M134" s="64"/>
      <c r="N134" s="137"/>
      <c r="O134" s="178"/>
      <c r="P134" s="129"/>
      <c r="Q134" s="64"/>
      <c r="R134" s="64"/>
      <c r="S134" s="64"/>
      <c r="T134" s="64"/>
      <c r="U134" s="64"/>
      <c r="V134" s="64"/>
      <c r="W134" s="64"/>
      <c r="X134" s="64"/>
      <c r="Y134" s="64"/>
      <c r="Z134" s="64"/>
      <c r="AA134" s="64"/>
      <c r="AB134" s="64"/>
      <c r="AC134" s="64"/>
      <c r="AD134" s="64"/>
      <c r="AE134" s="64"/>
      <c r="AF134" s="64"/>
      <c r="AG134" s="64"/>
      <c r="AH134" s="64"/>
      <c r="AI134" s="64"/>
      <c r="AJ134" s="64"/>
      <c r="AK134" s="64"/>
      <c r="AL134" s="64"/>
    </row>
    <row r="135" spans="1:38" s="120" customFormat="1" ht="18" customHeight="1" x14ac:dyDescent="0.2">
      <c r="A135" s="125" t="str">
        <f t="shared" si="124"/>
        <v/>
      </c>
      <c r="B135" s="179"/>
      <c r="C135" s="179"/>
      <c r="D135" s="183" t="s">
        <v>156</v>
      </c>
      <c r="E135" s="189">
        <v>49</v>
      </c>
      <c r="F135" s="190"/>
      <c r="G135" s="188"/>
      <c r="H135" s="191"/>
      <c r="I135" s="64"/>
      <c r="J135" s="64"/>
      <c r="K135" s="170"/>
      <c r="L135" s="134"/>
      <c r="M135" s="64"/>
      <c r="N135" s="137"/>
      <c r="O135" s="178"/>
      <c r="P135" s="129"/>
      <c r="Q135" s="64"/>
      <c r="R135" s="64"/>
      <c r="S135" s="64"/>
      <c r="T135" s="64"/>
      <c r="U135" s="64"/>
      <c r="V135" s="64"/>
      <c r="W135" s="64"/>
      <c r="X135" s="64"/>
      <c r="Y135" s="64"/>
      <c r="Z135" s="64"/>
      <c r="AA135" s="64"/>
      <c r="AB135" s="64"/>
      <c r="AC135" s="64"/>
      <c r="AD135" s="64"/>
      <c r="AE135" s="64"/>
      <c r="AF135" s="64"/>
      <c r="AG135" s="64"/>
      <c r="AH135" s="64"/>
      <c r="AI135" s="64"/>
      <c r="AJ135" s="64"/>
      <c r="AK135" s="64"/>
      <c r="AL135" s="64"/>
    </row>
    <row r="136" spans="1:38" s="120" customFormat="1" ht="18" customHeight="1" x14ac:dyDescent="0.2">
      <c r="A136" s="125">
        <f t="shared" si="124"/>
        <v>63</v>
      </c>
      <c r="B136" s="179" t="s">
        <v>172</v>
      </c>
      <c r="C136" s="179" t="s">
        <v>172</v>
      </c>
      <c r="D136" s="5" t="s">
        <v>174</v>
      </c>
      <c r="E136" s="176">
        <f>E135*8</f>
        <v>392</v>
      </c>
      <c r="F136" s="177">
        <v>0.05</v>
      </c>
      <c r="G136" s="176">
        <f t="shared" ref="G136" si="193">E136+(E136*F136)</f>
        <v>411.6</v>
      </c>
      <c r="H136" s="6" t="s">
        <v>109</v>
      </c>
      <c r="I136" s="185">
        <v>2.6000000000000002E-2</v>
      </c>
      <c r="J136" s="3">
        <f t="shared" ref="J136" si="194">I136*G136</f>
        <v>10.701600000000001</v>
      </c>
      <c r="K136" s="174">
        <v>43.68</v>
      </c>
      <c r="L136" s="174">
        <f t="shared" ref="L136" si="195">K136*J136</f>
        <v>467.44588800000002</v>
      </c>
      <c r="M136" s="174">
        <v>1.58</v>
      </c>
      <c r="N136" s="175">
        <f t="shared" ref="N136" si="196">M136*G136</f>
        <v>650.32800000000009</v>
      </c>
      <c r="O136" s="178">
        <f t="shared" ref="O136" si="197">L136+N136</f>
        <v>1117.7738880000002</v>
      </c>
      <c r="P136" s="129"/>
      <c r="Q136" s="64"/>
      <c r="R136" s="64"/>
      <c r="S136" s="64"/>
      <c r="T136" s="64"/>
      <c r="U136" s="64"/>
      <c r="V136" s="64"/>
      <c r="W136" s="64"/>
      <c r="X136" s="64"/>
      <c r="Y136" s="64"/>
      <c r="Z136" s="64"/>
      <c r="AA136" s="64"/>
      <c r="AB136" s="64"/>
      <c r="AC136" s="64"/>
      <c r="AD136" s="64"/>
      <c r="AE136" s="64"/>
      <c r="AF136" s="64"/>
      <c r="AG136" s="64"/>
      <c r="AH136" s="64"/>
      <c r="AI136" s="64"/>
      <c r="AJ136" s="64"/>
      <c r="AK136" s="64"/>
      <c r="AL136" s="64"/>
    </row>
    <row r="137" spans="1:38" s="120" customFormat="1" x14ac:dyDescent="0.2">
      <c r="A137" s="125" t="str">
        <f t="shared" si="124"/>
        <v/>
      </c>
      <c r="B137" s="179"/>
      <c r="C137" s="179"/>
      <c r="D137" s="187"/>
      <c r="E137" s="188"/>
      <c r="F137" s="190"/>
      <c r="G137" s="188"/>
      <c r="H137" s="191"/>
      <c r="I137" s="64"/>
      <c r="J137" s="64"/>
      <c r="K137" s="170"/>
      <c r="L137" s="134"/>
      <c r="M137" s="64"/>
      <c r="N137" s="137"/>
      <c r="O137" s="178"/>
      <c r="P137" s="129"/>
      <c r="Q137" s="64"/>
      <c r="R137" s="64"/>
      <c r="S137" s="64"/>
      <c r="T137" s="64"/>
      <c r="U137" s="64"/>
      <c r="V137" s="64"/>
      <c r="W137" s="64"/>
      <c r="X137" s="64"/>
      <c r="Y137" s="64"/>
      <c r="Z137" s="64"/>
      <c r="AA137" s="64"/>
      <c r="AB137" s="64"/>
      <c r="AC137" s="64"/>
      <c r="AD137" s="64"/>
      <c r="AE137" s="64"/>
      <c r="AF137" s="64"/>
      <c r="AG137" s="64"/>
      <c r="AH137" s="64"/>
      <c r="AI137" s="64"/>
      <c r="AJ137" s="64"/>
      <c r="AK137" s="64"/>
      <c r="AL137" s="64"/>
    </row>
    <row r="138" spans="1:38" s="120" customFormat="1" ht="18" customHeight="1" x14ac:dyDescent="0.2">
      <c r="A138" s="125" t="str">
        <f t="shared" si="124"/>
        <v/>
      </c>
      <c r="B138" s="179"/>
      <c r="C138" s="179"/>
      <c r="D138" s="183" t="s">
        <v>153</v>
      </c>
      <c r="E138" s="189">
        <v>16</v>
      </c>
      <c r="F138" s="177"/>
      <c r="G138" s="176"/>
      <c r="H138" s="6"/>
      <c r="I138" s="64"/>
      <c r="J138" s="64"/>
      <c r="K138" s="170"/>
      <c r="L138" s="134"/>
      <c r="M138" s="64"/>
      <c r="N138" s="137"/>
      <c r="O138" s="178"/>
      <c r="P138" s="129"/>
      <c r="Q138" s="64"/>
      <c r="R138" s="64"/>
      <c r="S138" s="64"/>
      <c r="T138" s="64"/>
      <c r="U138" s="64"/>
      <c r="V138" s="64"/>
      <c r="W138" s="64"/>
      <c r="X138" s="64"/>
      <c r="Y138" s="64"/>
      <c r="Z138" s="64"/>
      <c r="AA138" s="64"/>
      <c r="AB138" s="64"/>
      <c r="AC138" s="64"/>
      <c r="AD138" s="64"/>
      <c r="AE138" s="64"/>
      <c r="AF138" s="64"/>
      <c r="AG138" s="64"/>
      <c r="AH138" s="64"/>
      <c r="AI138" s="64"/>
      <c r="AJ138" s="64"/>
      <c r="AK138" s="64"/>
      <c r="AL138" s="64"/>
    </row>
    <row r="139" spans="1:38" s="120" customFormat="1" ht="18" customHeight="1" x14ac:dyDescent="0.2">
      <c r="A139" s="125">
        <f t="shared" si="124"/>
        <v>64</v>
      </c>
      <c r="B139" s="179" t="s">
        <v>172</v>
      </c>
      <c r="C139" s="179" t="s">
        <v>172</v>
      </c>
      <c r="D139" s="5" t="s">
        <v>174</v>
      </c>
      <c r="E139" s="176">
        <f>E138*12</f>
        <v>192</v>
      </c>
      <c r="F139" s="177">
        <v>0.05</v>
      </c>
      <c r="G139" s="176">
        <f t="shared" ref="G139" si="198">E139+(E139*F139)</f>
        <v>201.6</v>
      </c>
      <c r="H139" s="6" t="s">
        <v>109</v>
      </c>
      <c r="I139" s="185">
        <v>2.6000000000000002E-2</v>
      </c>
      <c r="J139" s="3">
        <f t="shared" ref="J139" si="199">I139*G139</f>
        <v>5.2416</v>
      </c>
      <c r="K139" s="174">
        <v>43.68</v>
      </c>
      <c r="L139" s="174">
        <f t="shared" ref="L139" si="200">K139*J139</f>
        <v>228.95308800000001</v>
      </c>
      <c r="M139" s="174">
        <v>1.58</v>
      </c>
      <c r="N139" s="175">
        <f t="shared" ref="N139" si="201">M139*G139</f>
        <v>318.52800000000002</v>
      </c>
      <c r="O139" s="178">
        <f t="shared" ref="O139" si="202">L139+N139</f>
        <v>547.481088</v>
      </c>
      <c r="P139" s="129"/>
      <c r="Q139" s="64"/>
      <c r="R139" s="64"/>
      <c r="S139" s="64"/>
      <c r="T139" s="64"/>
      <c r="U139" s="64"/>
      <c r="V139" s="64"/>
      <c r="W139" s="64"/>
      <c r="X139" s="64"/>
      <c r="Y139" s="64"/>
      <c r="Z139" s="64"/>
      <c r="AA139" s="64"/>
      <c r="AB139" s="64"/>
      <c r="AC139" s="64"/>
      <c r="AD139" s="64"/>
      <c r="AE139" s="64"/>
      <c r="AF139" s="64"/>
      <c r="AG139" s="64"/>
      <c r="AH139" s="64"/>
      <c r="AI139" s="64"/>
      <c r="AJ139" s="64"/>
      <c r="AK139" s="64"/>
      <c r="AL139" s="64"/>
    </row>
    <row r="140" spans="1:38" s="120" customFormat="1" x14ac:dyDescent="0.2">
      <c r="A140" s="125" t="str">
        <f t="shared" si="124"/>
        <v/>
      </c>
      <c r="B140" s="179"/>
      <c r="C140" s="179"/>
      <c r="D140" s="187"/>
      <c r="E140" s="188"/>
      <c r="F140" s="190"/>
      <c r="G140" s="188"/>
      <c r="H140" s="191"/>
      <c r="I140" s="64"/>
      <c r="J140" s="64"/>
      <c r="K140" s="170"/>
      <c r="L140" s="134"/>
      <c r="M140" s="64"/>
      <c r="N140" s="137"/>
      <c r="O140" s="178"/>
      <c r="P140" s="129"/>
      <c r="Q140" s="64"/>
      <c r="R140" s="64"/>
      <c r="S140" s="64"/>
      <c r="T140" s="64"/>
      <c r="U140" s="64"/>
      <c r="V140" s="64"/>
      <c r="W140" s="64"/>
      <c r="X140" s="64"/>
      <c r="Y140" s="64"/>
      <c r="Z140" s="64"/>
      <c r="AA140" s="64"/>
      <c r="AB140" s="64"/>
      <c r="AC140" s="64"/>
      <c r="AD140" s="64"/>
      <c r="AE140" s="64"/>
      <c r="AF140" s="64"/>
      <c r="AG140" s="64"/>
      <c r="AH140" s="64"/>
      <c r="AI140" s="64"/>
      <c r="AJ140" s="64"/>
      <c r="AK140" s="64"/>
      <c r="AL140" s="64"/>
    </row>
    <row r="141" spans="1:38" s="120" customFormat="1" ht="18" customHeight="1" x14ac:dyDescent="0.2">
      <c r="A141" s="125" t="str">
        <f t="shared" si="124"/>
        <v/>
      </c>
      <c r="B141" s="179"/>
      <c r="C141" s="179"/>
      <c r="D141" s="183" t="s">
        <v>156</v>
      </c>
      <c r="E141" s="189">
        <v>3</v>
      </c>
      <c r="F141" s="190"/>
      <c r="G141" s="188"/>
      <c r="H141" s="191"/>
      <c r="I141" s="64"/>
      <c r="J141" s="64"/>
      <c r="K141" s="170"/>
      <c r="L141" s="134"/>
      <c r="M141" s="64"/>
      <c r="N141" s="137"/>
      <c r="O141" s="178"/>
      <c r="P141" s="129"/>
      <c r="Q141" s="64"/>
      <c r="R141" s="64"/>
      <c r="S141" s="64"/>
      <c r="T141" s="64"/>
      <c r="U141" s="64"/>
      <c r="V141" s="64"/>
      <c r="W141" s="64"/>
      <c r="X141" s="64"/>
      <c r="Y141" s="64"/>
      <c r="Z141" s="64"/>
      <c r="AA141" s="64"/>
      <c r="AB141" s="64"/>
      <c r="AC141" s="64"/>
      <c r="AD141" s="64"/>
      <c r="AE141" s="64"/>
      <c r="AF141" s="64"/>
      <c r="AG141" s="64"/>
      <c r="AH141" s="64"/>
      <c r="AI141" s="64"/>
      <c r="AJ141" s="64"/>
      <c r="AK141" s="64"/>
      <c r="AL141" s="64"/>
    </row>
    <row r="142" spans="1:38" s="120" customFormat="1" ht="18" customHeight="1" x14ac:dyDescent="0.2">
      <c r="A142" s="125">
        <f t="shared" si="124"/>
        <v>65</v>
      </c>
      <c r="B142" s="179" t="s">
        <v>172</v>
      </c>
      <c r="C142" s="179" t="s">
        <v>172</v>
      </c>
      <c r="D142" s="5" t="s">
        <v>174</v>
      </c>
      <c r="E142" s="176">
        <f>E141*8</f>
        <v>24</v>
      </c>
      <c r="F142" s="177">
        <v>0.05</v>
      </c>
      <c r="G142" s="176">
        <f t="shared" ref="G142" si="203">E142+(E142*F142)</f>
        <v>25.2</v>
      </c>
      <c r="H142" s="6" t="s">
        <v>109</v>
      </c>
      <c r="I142" s="185">
        <v>2.6000000000000002E-2</v>
      </c>
      <c r="J142" s="3">
        <f t="shared" ref="J142" si="204">I142*G142</f>
        <v>0.6552</v>
      </c>
      <c r="K142" s="174">
        <v>43.68</v>
      </c>
      <c r="L142" s="174">
        <f t="shared" ref="L142" si="205">K142*J142</f>
        <v>28.619136000000001</v>
      </c>
      <c r="M142" s="174">
        <v>1.58</v>
      </c>
      <c r="N142" s="175">
        <f t="shared" ref="N142" si="206">M142*G142</f>
        <v>39.816000000000003</v>
      </c>
      <c r="O142" s="178">
        <f t="shared" ref="O142" si="207">L142+N142</f>
        <v>68.435136</v>
      </c>
      <c r="P142" s="129"/>
      <c r="Q142" s="64"/>
      <c r="R142" s="64"/>
      <c r="S142" s="64"/>
      <c r="T142" s="64"/>
      <c r="U142" s="64"/>
      <c r="V142" s="64"/>
      <c r="W142" s="64"/>
      <c r="X142" s="64"/>
      <c r="Y142" s="64"/>
      <c r="Z142" s="64"/>
      <c r="AA142" s="64"/>
      <c r="AB142" s="64"/>
      <c r="AC142" s="64"/>
      <c r="AD142" s="64"/>
      <c r="AE142" s="64"/>
      <c r="AF142" s="64"/>
      <c r="AG142" s="64"/>
      <c r="AH142" s="64"/>
      <c r="AI142" s="64"/>
      <c r="AJ142" s="64"/>
      <c r="AK142" s="64"/>
      <c r="AL142" s="64"/>
    </row>
    <row r="143" spans="1:38" s="120" customFormat="1" x14ac:dyDescent="0.2">
      <c r="A143" s="125" t="str">
        <f t="shared" si="124"/>
        <v/>
      </c>
      <c r="B143" s="179"/>
      <c r="C143" s="179"/>
      <c r="D143" s="187"/>
      <c r="E143" s="188"/>
      <c r="F143" s="190"/>
      <c r="G143" s="188"/>
      <c r="H143" s="191"/>
      <c r="I143" s="64"/>
      <c r="J143" s="64"/>
      <c r="K143" s="170"/>
      <c r="L143" s="134"/>
      <c r="M143" s="64"/>
      <c r="N143" s="137"/>
      <c r="O143" s="178"/>
      <c r="P143" s="129"/>
      <c r="Q143" s="64"/>
      <c r="R143" s="64"/>
      <c r="S143" s="64"/>
      <c r="T143" s="64"/>
      <c r="U143" s="64"/>
      <c r="V143" s="64"/>
      <c r="W143" s="64"/>
      <c r="X143" s="64"/>
      <c r="Y143" s="64"/>
      <c r="Z143" s="64"/>
      <c r="AA143" s="64"/>
      <c r="AB143" s="64"/>
      <c r="AC143" s="64"/>
      <c r="AD143" s="64"/>
      <c r="AE143" s="64"/>
      <c r="AF143" s="64"/>
      <c r="AG143" s="64"/>
      <c r="AH143" s="64"/>
      <c r="AI143" s="64"/>
      <c r="AJ143" s="64"/>
      <c r="AK143" s="64"/>
      <c r="AL143" s="64"/>
    </row>
    <row r="144" spans="1:38" s="120" customFormat="1" ht="18" customHeight="1" x14ac:dyDescent="0.2">
      <c r="A144" s="125" t="str">
        <f t="shared" si="124"/>
        <v/>
      </c>
      <c r="B144" s="179"/>
      <c r="C144" s="179"/>
      <c r="D144" s="183" t="s">
        <v>160</v>
      </c>
      <c r="E144" s="189">
        <v>7</v>
      </c>
      <c r="F144" s="190"/>
      <c r="G144" s="188"/>
      <c r="H144" s="191"/>
      <c r="I144" s="64"/>
      <c r="J144" s="64"/>
      <c r="K144" s="170"/>
      <c r="L144" s="134"/>
      <c r="M144" s="64"/>
      <c r="N144" s="137"/>
      <c r="O144" s="178"/>
      <c r="P144" s="129"/>
      <c r="Q144" s="64"/>
      <c r="R144" s="64"/>
      <c r="S144" s="64"/>
      <c r="T144" s="64"/>
      <c r="U144" s="64"/>
      <c r="V144" s="64"/>
      <c r="W144" s="64"/>
      <c r="X144" s="64"/>
      <c r="Y144" s="64"/>
      <c r="Z144" s="64"/>
      <c r="AA144" s="64"/>
      <c r="AB144" s="64"/>
      <c r="AC144" s="64"/>
      <c r="AD144" s="64"/>
      <c r="AE144" s="64"/>
      <c r="AF144" s="64"/>
      <c r="AG144" s="64"/>
      <c r="AH144" s="64"/>
      <c r="AI144" s="64"/>
      <c r="AJ144" s="64"/>
      <c r="AK144" s="64"/>
      <c r="AL144" s="64"/>
    </row>
    <row r="145" spans="1:38" s="120" customFormat="1" ht="18" customHeight="1" x14ac:dyDescent="0.2">
      <c r="A145" s="125">
        <f t="shared" si="124"/>
        <v>66</v>
      </c>
      <c r="B145" s="179" t="s">
        <v>172</v>
      </c>
      <c r="C145" s="179" t="s">
        <v>172</v>
      </c>
      <c r="D145" s="5" t="s">
        <v>161</v>
      </c>
      <c r="E145" s="176">
        <f>E144*8</f>
        <v>56</v>
      </c>
      <c r="F145" s="177">
        <v>0.05</v>
      </c>
      <c r="G145" s="176">
        <f t="shared" ref="G145" si="208">E145+(E145*F145)</f>
        <v>58.8</v>
      </c>
      <c r="H145" s="6" t="s">
        <v>109</v>
      </c>
      <c r="I145" s="185">
        <v>2.6000000000000002E-2</v>
      </c>
      <c r="J145" s="3">
        <f t="shared" ref="J145" si="209">I145*G145</f>
        <v>1.5288000000000002</v>
      </c>
      <c r="K145" s="174">
        <v>43.68</v>
      </c>
      <c r="L145" s="174">
        <f t="shared" ref="L145" si="210">K145*J145</f>
        <v>66.777984000000004</v>
      </c>
      <c r="M145" s="174">
        <v>1.54</v>
      </c>
      <c r="N145" s="175">
        <f t="shared" ref="N145" si="211">M145*G145</f>
        <v>90.551999999999992</v>
      </c>
      <c r="O145" s="178">
        <f t="shared" ref="O145" si="212">L145+N145</f>
        <v>157.329984</v>
      </c>
      <c r="P145" s="129"/>
      <c r="Q145" s="64"/>
      <c r="R145" s="64"/>
      <c r="S145" s="64"/>
      <c r="T145" s="64"/>
      <c r="U145" s="64"/>
      <c r="V145" s="64"/>
      <c r="W145" s="64"/>
      <c r="X145" s="64"/>
      <c r="Y145" s="64"/>
      <c r="Z145" s="64"/>
      <c r="AA145" s="64"/>
      <c r="AB145" s="64"/>
      <c r="AC145" s="64"/>
      <c r="AD145" s="64"/>
      <c r="AE145" s="64"/>
      <c r="AF145" s="64"/>
      <c r="AG145" s="64"/>
      <c r="AH145" s="64"/>
      <c r="AI145" s="64"/>
      <c r="AJ145" s="64"/>
      <c r="AK145" s="64"/>
      <c r="AL145" s="64"/>
    </row>
    <row r="146" spans="1:38" s="120" customFormat="1" x14ac:dyDescent="0.2">
      <c r="A146" s="125" t="str">
        <f t="shared" si="124"/>
        <v/>
      </c>
      <c r="B146" s="179"/>
      <c r="C146" s="179"/>
      <c r="D146" s="187"/>
      <c r="E146" s="188"/>
      <c r="F146" s="190"/>
      <c r="G146" s="188"/>
      <c r="H146" s="191"/>
      <c r="I146" s="64"/>
      <c r="J146" s="64"/>
      <c r="K146" s="170"/>
      <c r="L146" s="134"/>
      <c r="M146" s="64"/>
      <c r="N146" s="137"/>
      <c r="O146" s="178"/>
      <c r="P146" s="129"/>
      <c r="Q146" s="64"/>
      <c r="R146" s="64"/>
      <c r="S146" s="64"/>
      <c r="T146" s="64"/>
      <c r="U146" s="64"/>
      <c r="V146" s="64"/>
      <c r="W146" s="64"/>
      <c r="X146" s="64"/>
      <c r="Y146" s="64"/>
      <c r="Z146" s="64"/>
      <c r="AA146" s="64"/>
      <c r="AB146" s="64"/>
      <c r="AC146" s="64"/>
      <c r="AD146" s="64"/>
      <c r="AE146" s="64"/>
      <c r="AF146" s="64"/>
      <c r="AG146" s="64"/>
      <c r="AH146" s="64"/>
      <c r="AI146" s="64"/>
      <c r="AJ146" s="64"/>
      <c r="AK146" s="64"/>
      <c r="AL146" s="64"/>
    </row>
    <row r="147" spans="1:38" s="120" customFormat="1" ht="18" customHeight="1" x14ac:dyDescent="0.2">
      <c r="A147" s="125" t="str">
        <f t="shared" si="124"/>
        <v/>
      </c>
      <c r="B147" s="179"/>
      <c r="C147" s="179"/>
      <c r="D147" s="183" t="s">
        <v>160</v>
      </c>
      <c r="E147" s="189">
        <v>33</v>
      </c>
      <c r="F147" s="190"/>
      <c r="G147" s="188"/>
      <c r="H147" s="191"/>
      <c r="I147" s="64"/>
      <c r="J147" s="64"/>
      <c r="K147" s="170"/>
      <c r="L147" s="134"/>
      <c r="M147" s="64"/>
      <c r="N147" s="137"/>
      <c r="O147" s="178"/>
      <c r="P147" s="129"/>
      <c r="Q147" s="64"/>
      <c r="R147" s="64"/>
      <c r="S147" s="64"/>
      <c r="T147" s="64"/>
      <c r="U147" s="64"/>
      <c r="V147" s="64"/>
      <c r="W147" s="64"/>
      <c r="X147" s="64"/>
      <c r="Y147" s="64"/>
      <c r="Z147" s="64"/>
      <c r="AA147" s="64"/>
      <c r="AB147" s="64"/>
      <c r="AC147" s="64"/>
      <c r="AD147" s="64"/>
      <c r="AE147" s="64"/>
      <c r="AF147" s="64"/>
      <c r="AG147" s="64"/>
      <c r="AH147" s="64"/>
      <c r="AI147" s="64"/>
      <c r="AJ147" s="64"/>
      <c r="AK147" s="64"/>
      <c r="AL147" s="64"/>
    </row>
    <row r="148" spans="1:38" s="120" customFormat="1" ht="18" customHeight="1" x14ac:dyDescent="0.2">
      <c r="A148" s="125">
        <f t="shared" ref="A148:A211" si="213">IF(H148&lt;&gt;"",1+MAX(A136:A147),"")</f>
        <v>67</v>
      </c>
      <c r="B148" s="179" t="s">
        <v>172</v>
      </c>
      <c r="C148" s="179" t="s">
        <v>172</v>
      </c>
      <c r="D148" s="5" t="s">
        <v>161</v>
      </c>
      <c r="E148" s="176">
        <f>E147*8</f>
        <v>264</v>
      </c>
      <c r="F148" s="177">
        <v>0.05</v>
      </c>
      <c r="G148" s="176">
        <f t="shared" ref="G148" si="214">E148+(E148*F148)</f>
        <v>277.2</v>
      </c>
      <c r="H148" s="6" t="s">
        <v>109</v>
      </c>
      <c r="I148" s="185">
        <v>2.6000000000000002E-2</v>
      </c>
      <c r="J148" s="3">
        <f t="shared" ref="J148" si="215">I148*G148</f>
        <v>7.2072000000000003</v>
      </c>
      <c r="K148" s="174">
        <v>43.68</v>
      </c>
      <c r="L148" s="174">
        <f t="shared" ref="L148" si="216">K148*J148</f>
        <v>314.810496</v>
      </c>
      <c r="M148" s="174">
        <v>1.54</v>
      </c>
      <c r="N148" s="175">
        <f t="shared" ref="N148" si="217">M148*G148</f>
        <v>426.88799999999998</v>
      </c>
      <c r="O148" s="178">
        <f t="shared" ref="O148" si="218">L148+N148</f>
        <v>741.69849599999998</v>
      </c>
      <c r="P148" s="129"/>
      <c r="Q148" s="64"/>
      <c r="R148" s="64"/>
      <c r="S148" s="64"/>
      <c r="T148" s="64"/>
      <c r="U148" s="64"/>
      <c r="V148" s="64"/>
      <c r="W148" s="64"/>
      <c r="X148" s="64"/>
      <c r="Y148" s="64"/>
      <c r="Z148" s="64"/>
      <c r="AA148" s="64"/>
      <c r="AB148" s="64"/>
      <c r="AC148" s="64"/>
      <c r="AD148" s="64"/>
      <c r="AE148" s="64"/>
      <c r="AF148" s="64"/>
      <c r="AG148" s="64"/>
      <c r="AH148" s="64"/>
      <c r="AI148" s="64"/>
      <c r="AJ148" s="64"/>
      <c r="AK148" s="64"/>
      <c r="AL148" s="64"/>
    </row>
    <row r="149" spans="1:38" s="120" customFormat="1" x14ac:dyDescent="0.2">
      <c r="A149" s="125" t="str">
        <f t="shared" si="213"/>
        <v/>
      </c>
      <c r="B149" s="179"/>
      <c r="C149" s="179"/>
      <c r="D149" s="187"/>
      <c r="E149" s="188"/>
      <c r="F149" s="190"/>
      <c r="G149" s="188"/>
      <c r="H149" s="191"/>
      <c r="I149" s="64"/>
      <c r="J149" s="64"/>
      <c r="K149" s="170"/>
      <c r="L149" s="134"/>
      <c r="M149" s="64"/>
      <c r="N149" s="137"/>
      <c r="O149" s="178"/>
      <c r="P149" s="129"/>
      <c r="Q149" s="64"/>
      <c r="R149" s="64"/>
      <c r="S149" s="64"/>
      <c r="T149" s="64"/>
      <c r="U149" s="64"/>
      <c r="V149" s="64"/>
      <c r="W149" s="64"/>
      <c r="X149" s="64"/>
      <c r="Y149" s="64"/>
      <c r="Z149" s="64"/>
      <c r="AA149" s="64"/>
      <c r="AB149" s="64"/>
      <c r="AC149" s="64"/>
      <c r="AD149" s="64"/>
      <c r="AE149" s="64"/>
      <c r="AF149" s="64"/>
      <c r="AG149" s="64"/>
      <c r="AH149" s="64"/>
      <c r="AI149" s="64"/>
      <c r="AJ149" s="64"/>
      <c r="AK149" s="64"/>
      <c r="AL149" s="64"/>
    </row>
    <row r="150" spans="1:38" s="120" customFormat="1" ht="18" customHeight="1" x14ac:dyDescent="0.2">
      <c r="A150" s="125" t="str">
        <f t="shared" si="213"/>
        <v/>
      </c>
      <c r="B150" s="179"/>
      <c r="C150" s="179"/>
      <c r="D150" s="183" t="s">
        <v>164</v>
      </c>
      <c r="E150" s="189">
        <v>8</v>
      </c>
      <c r="F150" s="190"/>
      <c r="G150" s="188"/>
      <c r="H150" s="191"/>
      <c r="I150" s="64"/>
      <c r="J150" s="64"/>
      <c r="K150" s="170"/>
      <c r="L150" s="134"/>
      <c r="M150" s="64"/>
      <c r="N150" s="137"/>
      <c r="O150" s="178"/>
      <c r="P150" s="129"/>
      <c r="Q150" s="64"/>
      <c r="R150" s="64"/>
      <c r="S150" s="64"/>
      <c r="T150" s="64"/>
      <c r="U150" s="64"/>
      <c r="V150" s="64"/>
      <c r="W150" s="64"/>
      <c r="X150" s="64"/>
      <c r="Y150" s="64"/>
      <c r="Z150" s="64"/>
      <c r="AA150" s="64"/>
      <c r="AB150" s="64"/>
      <c r="AC150" s="64"/>
      <c r="AD150" s="64"/>
      <c r="AE150" s="64"/>
      <c r="AF150" s="64"/>
      <c r="AG150" s="64"/>
      <c r="AH150" s="64"/>
      <c r="AI150" s="64"/>
      <c r="AJ150" s="64"/>
      <c r="AK150" s="64"/>
      <c r="AL150" s="64"/>
    </row>
    <row r="151" spans="1:38" s="120" customFormat="1" ht="18" customHeight="1" x14ac:dyDescent="0.2">
      <c r="A151" s="125">
        <f t="shared" si="213"/>
        <v>68</v>
      </c>
      <c r="B151" s="179" t="s">
        <v>172</v>
      </c>
      <c r="C151" s="179" t="s">
        <v>172</v>
      </c>
      <c r="D151" s="5" t="s">
        <v>165</v>
      </c>
      <c r="E151" s="176">
        <f>E150*8.5</f>
        <v>68</v>
      </c>
      <c r="F151" s="177">
        <v>0.05</v>
      </c>
      <c r="G151" s="176">
        <f t="shared" ref="G151" si="219">E151+(E151*F151)</f>
        <v>71.400000000000006</v>
      </c>
      <c r="H151" s="6" t="s">
        <v>109</v>
      </c>
      <c r="I151" s="185">
        <v>2.6000000000000002E-2</v>
      </c>
      <c r="J151" s="3">
        <f t="shared" ref="J151" si="220">I151*G151</f>
        <v>1.8564000000000003</v>
      </c>
      <c r="K151" s="174">
        <v>43.68</v>
      </c>
      <c r="L151" s="174">
        <f t="shared" ref="L151" si="221">K151*J151</f>
        <v>81.087552000000017</v>
      </c>
      <c r="M151" s="174">
        <v>1.6</v>
      </c>
      <c r="N151" s="175">
        <f t="shared" ref="N151" si="222">M151*G151</f>
        <v>114.24000000000001</v>
      </c>
      <c r="O151" s="178">
        <f t="shared" ref="O151" si="223">L151+N151</f>
        <v>195.32755200000003</v>
      </c>
      <c r="P151" s="129"/>
      <c r="Q151" s="64"/>
      <c r="R151" s="64"/>
      <c r="S151" s="64"/>
      <c r="T151" s="64"/>
      <c r="U151" s="64"/>
      <c r="V151" s="64"/>
      <c r="W151" s="64"/>
      <c r="X151" s="64"/>
      <c r="Y151" s="64"/>
      <c r="Z151" s="64"/>
      <c r="AA151" s="64"/>
      <c r="AB151" s="64"/>
      <c r="AC151" s="64"/>
      <c r="AD151" s="64"/>
      <c r="AE151" s="64"/>
      <c r="AF151" s="64"/>
      <c r="AG151" s="64"/>
      <c r="AH151" s="64"/>
      <c r="AI151" s="64"/>
      <c r="AJ151" s="64"/>
      <c r="AK151" s="64"/>
      <c r="AL151" s="64"/>
    </row>
    <row r="152" spans="1:38" s="120" customFormat="1" x14ac:dyDescent="0.2">
      <c r="A152" s="125" t="str">
        <f t="shared" si="213"/>
        <v/>
      </c>
      <c r="B152" s="179"/>
      <c r="C152" s="179"/>
      <c r="D152" s="187"/>
      <c r="E152" s="188"/>
      <c r="F152" s="190"/>
      <c r="G152" s="188"/>
      <c r="H152" s="191"/>
      <c r="I152" s="64"/>
      <c r="J152" s="64"/>
      <c r="K152" s="170"/>
      <c r="L152" s="134"/>
      <c r="M152" s="64"/>
      <c r="N152" s="137"/>
      <c r="O152" s="178"/>
      <c r="P152" s="129"/>
      <c r="Q152" s="64"/>
      <c r="R152" s="64"/>
      <c r="S152" s="64"/>
      <c r="T152" s="64"/>
      <c r="U152" s="64"/>
      <c r="V152" s="64"/>
      <c r="W152" s="64"/>
      <c r="X152" s="64"/>
      <c r="Y152" s="64"/>
      <c r="Z152" s="64"/>
      <c r="AA152" s="64"/>
      <c r="AB152" s="64"/>
      <c r="AC152" s="64"/>
      <c r="AD152" s="64"/>
      <c r="AE152" s="64"/>
      <c r="AF152" s="64"/>
      <c r="AG152" s="64"/>
      <c r="AH152" s="64"/>
      <c r="AI152" s="64"/>
      <c r="AJ152" s="64"/>
      <c r="AK152" s="64"/>
      <c r="AL152" s="64"/>
    </row>
    <row r="153" spans="1:38" s="120" customFormat="1" ht="18" customHeight="1" x14ac:dyDescent="0.2">
      <c r="A153" s="125" t="str">
        <f t="shared" si="213"/>
        <v/>
      </c>
      <c r="B153" s="179"/>
      <c r="C153" s="179"/>
      <c r="D153" s="183" t="s">
        <v>164</v>
      </c>
      <c r="E153" s="189">
        <v>4</v>
      </c>
      <c r="F153" s="190"/>
      <c r="G153" s="188"/>
      <c r="H153" s="191"/>
      <c r="I153" s="64"/>
      <c r="J153" s="64"/>
      <c r="K153" s="170"/>
      <c r="L153" s="134"/>
      <c r="M153" s="64"/>
      <c r="N153" s="137"/>
      <c r="O153" s="178"/>
      <c r="P153" s="129"/>
      <c r="Q153" s="64"/>
      <c r="R153" s="64"/>
      <c r="S153" s="64"/>
      <c r="T153" s="64"/>
      <c r="U153" s="64"/>
      <c r="V153" s="64"/>
      <c r="W153" s="64"/>
      <c r="X153" s="64"/>
      <c r="Y153" s="64"/>
      <c r="Z153" s="64"/>
      <c r="AA153" s="64"/>
      <c r="AB153" s="64"/>
      <c r="AC153" s="64"/>
      <c r="AD153" s="64"/>
      <c r="AE153" s="64"/>
      <c r="AF153" s="64"/>
      <c r="AG153" s="64"/>
      <c r="AH153" s="64"/>
      <c r="AI153" s="64"/>
      <c r="AJ153" s="64"/>
      <c r="AK153" s="64"/>
      <c r="AL153" s="64"/>
    </row>
    <row r="154" spans="1:38" s="120" customFormat="1" ht="18" customHeight="1" x14ac:dyDescent="0.2">
      <c r="A154" s="125">
        <f t="shared" si="213"/>
        <v>69</v>
      </c>
      <c r="B154" s="179" t="s">
        <v>172</v>
      </c>
      <c r="C154" s="179" t="s">
        <v>172</v>
      </c>
      <c r="D154" s="5" t="s">
        <v>165</v>
      </c>
      <c r="E154" s="176">
        <f>E153*8.5</f>
        <v>34</v>
      </c>
      <c r="F154" s="177">
        <v>0.05</v>
      </c>
      <c r="G154" s="176">
        <f t="shared" ref="G154" si="224">E154+(E154*F154)</f>
        <v>35.700000000000003</v>
      </c>
      <c r="H154" s="6" t="s">
        <v>109</v>
      </c>
      <c r="I154" s="185">
        <v>2.6000000000000002E-2</v>
      </c>
      <c r="J154" s="3">
        <f t="shared" ref="J154" si="225">I154*G154</f>
        <v>0.92820000000000014</v>
      </c>
      <c r="K154" s="174">
        <v>43.68</v>
      </c>
      <c r="L154" s="174">
        <f t="shared" ref="L154" si="226">K154*J154</f>
        <v>40.543776000000008</v>
      </c>
      <c r="M154" s="174">
        <v>1.6</v>
      </c>
      <c r="N154" s="175">
        <f t="shared" ref="N154" si="227">M154*G154</f>
        <v>57.120000000000005</v>
      </c>
      <c r="O154" s="178">
        <f t="shared" ref="O154" si="228">L154+N154</f>
        <v>97.663776000000013</v>
      </c>
      <c r="P154" s="129"/>
      <c r="Q154" s="64"/>
      <c r="R154" s="64"/>
      <c r="S154" s="64"/>
      <c r="T154" s="64"/>
      <c r="U154" s="64"/>
      <c r="V154" s="64"/>
      <c r="W154" s="64"/>
      <c r="X154" s="64"/>
      <c r="Y154" s="64"/>
      <c r="Z154" s="64"/>
      <c r="AA154" s="64"/>
      <c r="AB154" s="64"/>
      <c r="AC154" s="64"/>
      <c r="AD154" s="64"/>
      <c r="AE154" s="64"/>
      <c r="AF154" s="64"/>
      <c r="AG154" s="64"/>
      <c r="AH154" s="64"/>
      <c r="AI154" s="64"/>
      <c r="AJ154" s="64"/>
      <c r="AK154" s="64"/>
      <c r="AL154" s="64"/>
    </row>
    <row r="155" spans="1:38" s="120" customFormat="1" x14ac:dyDescent="0.2">
      <c r="A155" s="125" t="str">
        <f t="shared" si="213"/>
        <v/>
      </c>
      <c r="B155" s="179"/>
      <c r="C155" s="179"/>
      <c r="D155" s="187"/>
      <c r="E155" s="188"/>
      <c r="F155" s="190"/>
      <c r="G155" s="188"/>
      <c r="H155" s="191"/>
      <c r="I155" s="64"/>
      <c r="J155" s="64"/>
      <c r="K155" s="170"/>
      <c r="L155" s="134"/>
      <c r="M155" s="64"/>
      <c r="N155" s="137"/>
      <c r="O155" s="178"/>
      <c r="P155" s="129"/>
      <c r="Q155" s="64"/>
      <c r="R155" s="64"/>
      <c r="S155" s="64"/>
      <c r="T155" s="64"/>
      <c r="U155" s="64"/>
      <c r="V155" s="64"/>
      <c r="W155" s="64"/>
      <c r="X155" s="64"/>
      <c r="Y155" s="64"/>
      <c r="Z155" s="64"/>
      <c r="AA155" s="64"/>
      <c r="AB155" s="64"/>
      <c r="AC155" s="64"/>
      <c r="AD155" s="64"/>
      <c r="AE155" s="64"/>
      <c r="AF155" s="64"/>
      <c r="AG155" s="64"/>
      <c r="AH155" s="64"/>
      <c r="AI155" s="64"/>
      <c r="AJ155" s="64"/>
      <c r="AK155" s="64"/>
      <c r="AL155" s="64"/>
    </row>
    <row r="156" spans="1:38" s="120" customFormat="1" ht="18" customHeight="1" x14ac:dyDescent="0.2">
      <c r="A156" s="125" t="str">
        <f t="shared" si="213"/>
        <v/>
      </c>
      <c r="B156" s="179"/>
      <c r="C156" s="179"/>
      <c r="D156" s="183" t="s">
        <v>164</v>
      </c>
      <c r="E156" s="189">
        <v>3</v>
      </c>
      <c r="F156" s="190"/>
      <c r="G156" s="188"/>
      <c r="H156" s="191"/>
      <c r="I156" s="64"/>
      <c r="J156" s="64"/>
      <c r="K156" s="170"/>
      <c r="L156" s="134"/>
      <c r="M156" s="64"/>
      <c r="N156" s="137"/>
      <c r="O156" s="178"/>
      <c r="P156" s="129"/>
      <c r="Q156" s="64"/>
      <c r="R156" s="64"/>
      <c r="S156" s="64"/>
      <c r="T156" s="64"/>
      <c r="U156" s="64"/>
      <c r="V156" s="64"/>
      <c r="W156" s="64"/>
      <c r="X156" s="64"/>
      <c r="Y156" s="64"/>
      <c r="Z156" s="64"/>
      <c r="AA156" s="64"/>
      <c r="AB156" s="64"/>
      <c r="AC156" s="64"/>
      <c r="AD156" s="64"/>
      <c r="AE156" s="64"/>
      <c r="AF156" s="64"/>
      <c r="AG156" s="64"/>
      <c r="AH156" s="64"/>
      <c r="AI156" s="64"/>
      <c r="AJ156" s="64"/>
      <c r="AK156" s="64"/>
      <c r="AL156" s="64"/>
    </row>
    <row r="157" spans="1:38" s="120" customFormat="1" ht="18" customHeight="1" x14ac:dyDescent="0.2">
      <c r="A157" s="125">
        <f t="shared" si="213"/>
        <v>70</v>
      </c>
      <c r="B157" s="179" t="s">
        <v>172</v>
      </c>
      <c r="C157" s="179" t="s">
        <v>172</v>
      </c>
      <c r="D157" s="5" t="s">
        <v>165</v>
      </c>
      <c r="E157" s="176">
        <f>E156*8</f>
        <v>24</v>
      </c>
      <c r="F157" s="177">
        <v>0.05</v>
      </c>
      <c r="G157" s="176">
        <f t="shared" ref="G157" si="229">E157+(E157*F157)</f>
        <v>25.2</v>
      </c>
      <c r="H157" s="6" t="s">
        <v>109</v>
      </c>
      <c r="I157" s="185">
        <v>2.6000000000000002E-2</v>
      </c>
      <c r="J157" s="3">
        <f t="shared" ref="J157" si="230">I157*G157</f>
        <v>0.6552</v>
      </c>
      <c r="K157" s="174">
        <v>43.68</v>
      </c>
      <c r="L157" s="174">
        <f t="shared" ref="L157" si="231">K157*J157</f>
        <v>28.619136000000001</v>
      </c>
      <c r="M157" s="174">
        <v>1.6</v>
      </c>
      <c r="N157" s="175">
        <f t="shared" ref="N157" si="232">M157*G157</f>
        <v>40.32</v>
      </c>
      <c r="O157" s="178">
        <f t="shared" ref="O157" si="233">L157+N157</f>
        <v>68.939136000000005</v>
      </c>
      <c r="P157" s="129"/>
      <c r="Q157" s="64"/>
      <c r="R157" s="64"/>
      <c r="S157" s="64"/>
      <c r="T157" s="64"/>
      <c r="U157" s="64"/>
      <c r="V157" s="64"/>
      <c r="W157" s="64"/>
      <c r="X157" s="64"/>
      <c r="Y157" s="64"/>
      <c r="Z157" s="64"/>
      <c r="AA157" s="64"/>
      <c r="AB157" s="64"/>
      <c r="AC157" s="64"/>
      <c r="AD157" s="64"/>
      <c r="AE157" s="64"/>
      <c r="AF157" s="64"/>
      <c r="AG157" s="64"/>
      <c r="AH157" s="64"/>
      <c r="AI157" s="64"/>
      <c r="AJ157" s="64"/>
      <c r="AK157" s="64"/>
      <c r="AL157" s="64"/>
    </row>
    <row r="158" spans="1:38" s="120" customFormat="1" x14ac:dyDescent="0.2">
      <c r="A158" s="125" t="str">
        <f t="shared" si="213"/>
        <v/>
      </c>
      <c r="B158" s="179"/>
      <c r="C158" s="179"/>
      <c r="D158" s="187"/>
      <c r="E158" s="188"/>
      <c r="F158" s="190"/>
      <c r="G158" s="188"/>
      <c r="H158" s="191"/>
      <c r="I158" s="64"/>
      <c r="J158" s="64"/>
      <c r="K158" s="170"/>
      <c r="L158" s="134"/>
      <c r="M158" s="64"/>
      <c r="N158" s="137"/>
      <c r="O158" s="178"/>
      <c r="P158" s="129"/>
      <c r="Q158" s="64"/>
      <c r="R158" s="64"/>
      <c r="S158" s="64"/>
      <c r="T158" s="64"/>
      <c r="U158" s="64"/>
      <c r="V158" s="64"/>
      <c r="W158" s="64"/>
      <c r="X158" s="64"/>
      <c r="Y158" s="64"/>
      <c r="Z158" s="64"/>
      <c r="AA158" s="64"/>
      <c r="AB158" s="64"/>
      <c r="AC158" s="64"/>
      <c r="AD158" s="64"/>
      <c r="AE158" s="64"/>
      <c r="AF158" s="64"/>
      <c r="AG158" s="64"/>
      <c r="AH158" s="64"/>
      <c r="AI158" s="64"/>
      <c r="AJ158" s="64"/>
      <c r="AK158" s="64"/>
      <c r="AL158" s="64"/>
    </row>
    <row r="159" spans="1:38" s="120" customFormat="1" ht="18" customHeight="1" x14ac:dyDescent="0.2">
      <c r="A159" s="125" t="str">
        <f t="shared" si="213"/>
        <v/>
      </c>
      <c r="B159" s="179"/>
      <c r="C159" s="179"/>
      <c r="D159" s="183" t="s">
        <v>175</v>
      </c>
      <c r="E159" s="188"/>
      <c r="F159" s="190"/>
      <c r="G159" s="188"/>
      <c r="H159" s="191"/>
      <c r="I159" s="64"/>
      <c r="J159" s="64"/>
      <c r="K159" s="170"/>
      <c r="L159" s="134"/>
      <c r="M159" s="64"/>
      <c r="N159" s="137"/>
      <c r="O159" s="178"/>
      <c r="P159" s="129"/>
      <c r="Q159" s="64"/>
      <c r="R159" s="64"/>
      <c r="S159" s="64"/>
      <c r="T159" s="64"/>
      <c r="U159" s="64"/>
      <c r="V159" s="64"/>
      <c r="W159" s="64"/>
      <c r="X159" s="64"/>
      <c r="Y159" s="64"/>
      <c r="Z159" s="64"/>
      <c r="AA159" s="64"/>
      <c r="AB159" s="64"/>
      <c r="AC159" s="64"/>
      <c r="AD159" s="64"/>
      <c r="AE159" s="64"/>
      <c r="AF159" s="64"/>
      <c r="AG159" s="64"/>
      <c r="AH159" s="64"/>
      <c r="AI159" s="64"/>
      <c r="AJ159" s="64"/>
      <c r="AK159" s="64"/>
      <c r="AL159" s="64"/>
    </row>
    <row r="160" spans="1:38" s="120" customFormat="1" ht="18" customHeight="1" x14ac:dyDescent="0.2">
      <c r="A160" s="125">
        <f t="shared" si="213"/>
        <v>71</v>
      </c>
      <c r="B160" s="179" t="s">
        <v>172</v>
      </c>
      <c r="C160" s="179" t="s">
        <v>172</v>
      </c>
      <c r="D160" s="5" t="s">
        <v>183</v>
      </c>
      <c r="E160" s="176">
        <f>49.18+48.52+86.42</f>
        <v>184.12</v>
      </c>
      <c r="F160" s="177">
        <v>0.05</v>
      </c>
      <c r="G160" s="176">
        <f>E160+(E160*F160)</f>
        <v>193.32599999999999</v>
      </c>
      <c r="H160" s="6" t="s">
        <v>109</v>
      </c>
      <c r="I160" s="185">
        <v>2.6000000000000002E-2</v>
      </c>
      <c r="J160" s="3">
        <f t="shared" ref="J160" si="234">I160*G160</f>
        <v>5.0264760000000006</v>
      </c>
      <c r="K160" s="174">
        <v>43.68</v>
      </c>
      <c r="L160" s="174">
        <f t="shared" ref="L160" si="235">K160*J160</f>
        <v>219.55647168000002</v>
      </c>
      <c r="M160" s="174">
        <v>1.58</v>
      </c>
      <c r="N160" s="175">
        <f t="shared" ref="N160" si="236">M160*G160</f>
        <v>305.45508000000001</v>
      </c>
      <c r="O160" s="178">
        <f t="shared" ref="O160" si="237">L160+N160</f>
        <v>525.01155168000003</v>
      </c>
      <c r="P160" s="129"/>
      <c r="Q160" s="64"/>
      <c r="R160" s="64"/>
      <c r="S160" s="64"/>
      <c r="T160" s="64"/>
      <c r="U160" s="64"/>
      <c r="V160" s="64"/>
      <c r="W160" s="64"/>
      <c r="X160" s="64"/>
      <c r="Y160" s="64"/>
      <c r="Z160" s="64"/>
      <c r="AA160" s="64"/>
      <c r="AB160" s="64"/>
      <c r="AC160" s="64"/>
      <c r="AD160" s="64"/>
      <c r="AE160" s="64"/>
      <c r="AF160" s="64"/>
      <c r="AG160" s="64"/>
      <c r="AH160" s="64"/>
      <c r="AI160" s="64"/>
      <c r="AJ160" s="64"/>
      <c r="AK160" s="64"/>
      <c r="AL160" s="64"/>
    </row>
    <row r="161" spans="1:38" s="120" customFormat="1" ht="15.75" customHeight="1" thickBot="1" x14ac:dyDescent="0.25">
      <c r="A161" s="125" t="str">
        <f t="shared" si="213"/>
        <v/>
      </c>
      <c r="B161" s="179"/>
      <c r="C161" s="179"/>
      <c r="D161" s="187"/>
      <c r="E161" s="188"/>
      <c r="F161" s="190"/>
      <c r="G161" s="188"/>
      <c r="H161" s="191"/>
      <c r="I161" s="64"/>
      <c r="J161" s="64"/>
      <c r="K161" s="170"/>
      <c r="L161" s="134" t="str">
        <f>IF(H161&lt;&gt;"",I161*K161,"")</f>
        <v/>
      </c>
      <c r="M161" s="64"/>
      <c r="N161" s="137"/>
      <c r="O161" s="178"/>
      <c r="P161" s="129"/>
      <c r="Q161" s="64"/>
      <c r="R161" s="64"/>
      <c r="S161" s="64"/>
      <c r="T161" s="64"/>
      <c r="U161" s="64"/>
      <c r="V161" s="64"/>
      <c r="W161" s="64"/>
      <c r="X161" s="64"/>
      <c r="Y161" s="64"/>
      <c r="Z161" s="64"/>
      <c r="AA161" s="64"/>
      <c r="AB161" s="64"/>
      <c r="AC161" s="64"/>
      <c r="AD161" s="64"/>
      <c r="AE161" s="64"/>
      <c r="AF161" s="64"/>
      <c r="AG161" s="64"/>
      <c r="AH161" s="64"/>
      <c r="AI161" s="64"/>
      <c r="AJ161" s="64"/>
      <c r="AK161" s="64"/>
      <c r="AL161" s="64"/>
    </row>
    <row r="162" spans="1:38" s="120" customFormat="1" x14ac:dyDescent="0.2">
      <c r="A162" s="121" t="str">
        <f t="shared" si="213"/>
        <v/>
      </c>
      <c r="B162" s="179"/>
      <c r="C162" s="179"/>
      <c r="D162" s="140" t="s">
        <v>17</v>
      </c>
      <c r="E162" s="141"/>
      <c r="F162" s="142"/>
      <c r="G162" s="141"/>
      <c r="H162" s="143"/>
      <c r="I162" s="168"/>
      <c r="J162" s="168"/>
      <c r="K162" s="169"/>
      <c r="L162" s="144" t="str">
        <f t="shared" ref="L162" si="238">IF(H162&lt;&gt;"",I162*K162,"")</f>
        <v/>
      </c>
      <c r="M162" s="144"/>
      <c r="N162" s="145"/>
      <c r="O162" s="147"/>
      <c r="P162" s="148">
        <f>SUM(O105:O161)</f>
        <v>17997.588730800002</v>
      </c>
      <c r="Q162" s="64"/>
      <c r="R162" s="64"/>
      <c r="S162" s="64"/>
      <c r="T162" s="64"/>
      <c r="U162" s="64"/>
      <c r="V162" s="64"/>
      <c r="W162" s="64"/>
      <c r="X162" s="64"/>
      <c r="Y162" s="64"/>
      <c r="Z162" s="64"/>
      <c r="AA162" s="64"/>
      <c r="AB162" s="64"/>
      <c r="AC162" s="64"/>
      <c r="AD162" s="64"/>
      <c r="AE162" s="64"/>
      <c r="AF162" s="64"/>
      <c r="AG162" s="64"/>
      <c r="AH162" s="64"/>
      <c r="AI162" s="64"/>
      <c r="AJ162" s="64"/>
      <c r="AK162" s="64"/>
      <c r="AL162" s="64"/>
    </row>
    <row r="163" spans="1:38" s="120" customFormat="1" x14ac:dyDescent="0.2">
      <c r="A163" s="123" t="str">
        <f t="shared" si="213"/>
        <v/>
      </c>
      <c r="B163" s="124"/>
      <c r="C163" s="167">
        <v>90000</v>
      </c>
      <c r="D163" s="122" t="s">
        <v>121</v>
      </c>
      <c r="E163" s="130"/>
      <c r="F163" s="132"/>
      <c r="G163" s="130"/>
      <c r="H163" s="124"/>
      <c r="I163" s="124"/>
      <c r="J163" s="124"/>
      <c r="K163" s="124"/>
      <c r="L163" s="133" t="str">
        <f>IF(H163&lt;&gt;"",0.4*N163,"")</f>
        <v/>
      </c>
      <c r="M163" s="133" t="str">
        <f>IF(H163&lt;&gt;"",N163-L163,"")</f>
        <v/>
      </c>
      <c r="N163" s="136"/>
      <c r="O163" s="146"/>
      <c r="P163" s="128"/>
      <c r="Q163" s="64"/>
      <c r="R163" s="64"/>
      <c r="S163" s="64"/>
      <c r="T163" s="64"/>
      <c r="U163" s="64"/>
      <c r="V163" s="64"/>
      <c r="W163" s="64"/>
      <c r="X163" s="64"/>
      <c r="Y163" s="64"/>
      <c r="Z163" s="64"/>
      <c r="AA163" s="64"/>
      <c r="AB163" s="64"/>
      <c r="AC163" s="64"/>
      <c r="AD163" s="64"/>
      <c r="AE163" s="64"/>
      <c r="AF163" s="64"/>
      <c r="AG163" s="64"/>
      <c r="AH163" s="64"/>
      <c r="AI163" s="64"/>
      <c r="AJ163" s="64"/>
      <c r="AK163" s="64"/>
      <c r="AL163" s="64"/>
    </row>
    <row r="164" spans="1:38" s="120" customFormat="1" x14ac:dyDescent="0.2">
      <c r="A164" s="125" t="str">
        <f t="shared" si="213"/>
        <v/>
      </c>
      <c r="B164" s="179"/>
      <c r="C164" s="6"/>
      <c r="D164" s="180" t="s">
        <v>124</v>
      </c>
      <c r="E164" s="181"/>
      <c r="F164" s="177"/>
      <c r="G164" s="176"/>
      <c r="H164" s="6"/>
      <c r="I164" s="6"/>
      <c r="J164" s="6"/>
      <c r="K164" s="6"/>
      <c r="L164" s="134"/>
      <c r="M164" s="134"/>
      <c r="N164" s="137"/>
      <c r="O164" s="178"/>
      <c r="P164" s="129"/>
      <c r="Q164" s="64"/>
      <c r="R164" s="64"/>
      <c r="S164" s="64"/>
      <c r="T164" s="64"/>
      <c r="U164" s="64"/>
      <c r="V164" s="64"/>
      <c r="W164" s="64"/>
      <c r="X164" s="64"/>
      <c r="Y164" s="64"/>
      <c r="Z164" s="64"/>
      <c r="AA164" s="64"/>
      <c r="AB164" s="64"/>
      <c r="AC164" s="64"/>
      <c r="AD164" s="64"/>
      <c r="AE164" s="64"/>
      <c r="AF164" s="64"/>
      <c r="AG164" s="64"/>
      <c r="AH164" s="64"/>
      <c r="AI164" s="64"/>
      <c r="AJ164" s="64"/>
      <c r="AK164" s="64"/>
      <c r="AL164" s="64"/>
    </row>
    <row r="165" spans="1:38" s="120" customFormat="1" ht="18.75" x14ac:dyDescent="0.2">
      <c r="A165" s="125" t="str">
        <f t="shared" si="213"/>
        <v/>
      </c>
      <c r="B165" s="179"/>
      <c r="C165" s="6"/>
      <c r="D165" s="182" t="s">
        <v>180</v>
      </c>
      <c r="E165" s="181"/>
      <c r="F165" s="177"/>
      <c r="G165" s="176"/>
      <c r="H165" s="6"/>
      <c r="I165" s="3"/>
      <c r="J165" s="6"/>
      <c r="K165" s="6"/>
      <c r="L165" s="134"/>
      <c r="M165" s="134"/>
      <c r="N165" s="137"/>
      <c r="O165" s="178"/>
      <c r="P165" s="129"/>
      <c r="Q165" s="64"/>
      <c r="R165" s="64"/>
      <c r="S165" s="64"/>
      <c r="T165" s="64"/>
      <c r="U165" s="64"/>
      <c r="V165" s="64"/>
      <c r="W165" s="64"/>
      <c r="X165" s="64"/>
      <c r="Y165" s="64"/>
      <c r="Z165" s="64"/>
      <c r="AA165" s="64"/>
      <c r="AB165" s="64"/>
      <c r="AC165" s="64"/>
      <c r="AD165" s="64"/>
      <c r="AE165" s="64"/>
      <c r="AF165" s="64"/>
      <c r="AG165" s="64"/>
      <c r="AH165" s="64"/>
      <c r="AI165" s="64"/>
      <c r="AJ165" s="64"/>
      <c r="AK165" s="64"/>
      <c r="AL165" s="64"/>
    </row>
    <row r="166" spans="1:38" s="120" customFormat="1" x14ac:dyDescent="0.2">
      <c r="A166" s="125" t="str">
        <f t="shared" si="213"/>
        <v/>
      </c>
      <c r="B166" s="179"/>
      <c r="C166" s="179"/>
      <c r="D166" s="180" t="s">
        <v>124</v>
      </c>
      <c r="E166" s="181"/>
      <c r="F166" s="177"/>
      <c r="G166" s="176"/>
      <c r="H166" s="6"/>
      <c r="I166" s="3"/>
      <c r="J166" s="3"/>
      <c r="K166" s="6"/>
      <c r="L166" s="134"/>
      <c r="M166" s="134"/>
      <c r="N166" s="137"/>
      <c r="O166" s="178"/>
      <c r="P166" s="129"/>
      <c r="Q166" s="64"/>
      <c r="R166" s="64"/>
      <c r="S166" s="64"/>
      <c r="T166" s="64"/>
      <c r="U166" s="64"/>
      <c r="V166" s="64"/>
      <c r="W166" s="64"/>
      <c r="X166" s="64"/>
      <c r="Y166" s="64"/>
      <c r="Z166" s="64"/>
      <c r="AA166" s="64"/>
      <c r="AB166" s="64"/>
      <c r="AC166" s="64"/>
      <c r="AD166" s="64"/>
      <c r="AE166" s="64"/>
      <c r="AF166" s="64"/>
      <c r="AG166" s="64"/>
      <c r="AH166" s="64"/>
      <c r="AI166" s="64"/>
      <c r="AJ166" s="64"/>
      <c r="AK166" s="64"/>
      <c r="AL166" s="64"/>
    </row>
    <row r="167" spans="1:38" s="120" customFormat="1" ht="18" customHeight="1" x14ac:dyDescent="0.2">
      <c r="A167" s="125" t="str">
        <f t="shared" si="213"/>
        <v/>
      </c>
      <c r="B167" s="179"/>
      <c r="C167" s="179"/>
      <c r="D167" s="183" t="s">
        <v>129</v>
      </c>
      <c r="E167" s="184">
        <v>26</v>
      </c>
      <c r="F167" s="177"/>
      <c r="G167" s="176"/>
      <c r="H167" s="6"/>
      <c r="I167" s="3"/>
      <c r="J167" s="3"/>
      <c r="K167" s="6"/>
      <c r="L167" s="134"/>
      <c r="M167" s="134"/>
      <c r="N167" s="137"/>
      <c r="O167" s="178"/>
      <c r="P167" s="129"/>
      <c r="Q167" s="64"/>
      <c r="R167" s="64"/>
      <c r="S167" s="64"/>
      <c r="T167" s="64"/>
      <c r="U167" s="64"/>
      <c r="V167" s="64"/>
      <c r="W167" s="64"/>
      <c r="X167" s="64"/>
      <c r="Y167" s="64"/>
      <c r="Z167" s="64"/>
      <c r="AA167" s="64"/>
      <c r="AB167" s="64"/>
      <c r="AC167" s="64"/>
      <c r="AD167" s="64"/>
      <c r="AE167" s="64"/>
      <c r="AF167" s="64"/>
      <c r="AG167" s="64"/>
      <c r="AH167" s="64"/>
      <c r="AI167" s="64"/>
      <c r="AJ167" s="64"/>
      <c r="AK167" s="64"/>
      <c r="AL167" s="64"/>
    </row>
    <row r="168" spans="1:38" s="120" customFormat="1" ht="18" customHeight="1" x14ac:dyDescent="0.2">
      <c r="A168" s="125">
        <f t="shared" si="213"/>
        <v>72</v>
      </c>
      <c r="B168" s="179" t="s">
        <v>172</v>
      </c>
      <c r="C168" s="179" t="s">
        <v>172</v>
      </c>
      <c r="D168" s="5" t="s">
        <v>131</v>
      </c>
      <c r="E168" s="176">
        <f>(20.33*E167)/32</f>
        <v>16.518124999999998</v>
      </c>
      <c r="F168" s="177">
        <v>0</v>
      </c>
      <c r="G168" s="176">
        <f t="shared" ref="G168" si="239">E168+(E168*F168)</f>
        <v>16.518124999999998</v>
      </c>
      <c r="H168" s="6" t="s">
        <v>111</v>
      </c>
      <c r="I168" s="185">
        <v>0.41600000000000004</v>
      </c>
      <c r="J168" s="3">
        <f t="shared" ref="J168:J171" si="240">I168*G168</f>
        <v>6.8715399999999995</v>
      </c>
      <c r="K168" s="174">
        <v>43.68</v>
      </c>
      <c r="L168" s="174">
        <f t="shared" ref="L168:L171" si="241">K168*J168</f>
        <v>300.14886719999998</v>
      </c>
      <c r="M168" s="174">
        <v>24.96</v>
      </c>
      <c r="N168" s="175">
        <f t="shared" ref="N168:N171" si="242">M168*G168</f>
        <v>412.29239999999993</v>
      </c>
      <c r="O168" s="178">
        <f t="shared" ref="O168:O171" si="243">L168+N168</f>
        <v>712.44126719999986</v>
      </c>
      <c r="P168" s="129"/>
      <c r="Q168" s="64"/>
      <c r="R168" s="64"/>
      <c r="S168" s="64"/>
      <c r="T168" s="64"/>
      <c r="U168" s="64"/>
      <c r="V168" s="64"/>
      <c r="W168" s="64"/>
      <c r="X168" s="64"/>
      <c r="Y168" s="64"/>
      <c r="Z168" s="64"/>
      <c r="AA168" s="64"/>
      <c r="AB168" s="64"/>
      <c r="AC168" s="64"/>
      <c r="AD168" s="64"/>
      <c r="AE168" s="64"/>
      <c r="AF168" s="64"/>
      <c r="AG168" s="64"/>
      <c r="AH168" s="64"/>
      <c r="AI168" s="64"/>
      <c r="AJ168" s="64"/>
      <c r="AK168" s="64"/>
      <c r="AL168" s="64"/>
    </row>
    <row r="169" spans="1:38" s="120" customFormat="1" ht="18" customHeight="1" x14ac:dyDescent="0.2">
      <c r="A169" s="125">
        <f t="shared" si="213"/>
        <v>73</v>
      </c>
      <c r="B169" s="179" t="s">
        <v>172</v>
      </c>
      <c r="C169" s="179" t="s">
        <v>172</v>
      </c>
      <c r="D169" s="192" t="s">
        <v>181</v>
      </c>
      <c r="E169" s="176">
        <f>E167*2</f>
        <v>52</v>
      </c>
      <c r="F169" s="177">
        <v>0.05</v>
      </c>
      <c r="G169" s="176">
        <f t="shared" ref="G169:G171" si="244">E169+(E169*F169)</f>
        <v>54.6</v>
      </c>
      <c r="H169" s="6" t="s">
        <v>110</v>
      </c>
      <c r="I169" s="185">
        <v>0.01</v>
      </c>
      <c r="J169" s="3">
        <f t="shared" si="240"/>
        <v>0.54600000000000004</v>
      </c>
      <c r="K169" s="174">
        <v>43.68</v>
      </c>
      <c r="L169" s="174">
        <f t="shared" si="241"/>
        <v>23.84928</v>
      </c>
      <c r="M169" s="174">
        <v>0.6</v>
      </c>
      <c r="N169" s="175">
        <f t="shared" si="242"/>
        <v>32.76</v>
      </c>
      <c r="O169" s="178">
        <f t="shared" si="243"/>
        <v>56.609279999999998</v>
      </c>
      <c r="P169" s="129"/>
      <c r="Q169" s="64"/>
      <c r="R169" s="64"/>
      <c r="S169" s="64"/>
      <c r="T169" s="64"/>
      <c r="U169" s="64"/>
      <c r="V169" s="64"/>
      <c r="W169" s="64"/>
      <c r="X169" s="64"/>
      <c r="Y169" s="64"/>
      <c r="Z169" s="64"/>
      <c r="AA169" s="64"/>
      <c r="AB169" s="64"/>
      <c r="AC169" s="64"/>
      <c r="AD169" s="64"/>
      <c r="AE169" s="64"/>
      <c r="AF169" s="64"/>
      <c r="AG169" s="64"/>
      <c r="AH169" s="64"/>
      <c r="AI169" s="64"/>
      <c r="AJ169" s="64"/>
      <c r="AK169" s="64"/>
      <c r="AL169" s="64"/>
    </row>
    <row r="170" spans="1:38" s="120" customFormat="1" ht="18" customHeight="1" x14ac:dyDescent="0.2">
      <c r="A170" s="125">
        <f t="shared" si="213"/>
        <v>74</v>
      </c>
      <c r="B170" s="179"/>
      <c r="C170" s="179"/>
      <c r="D170" s="193" t="s">
        <v>125</v>
      </c>
      <c r="E170" s="176">
        <f>E168*16</f>
        <v>264.28999999999996</v>
      </c>
      <c r="F170" s="177">
        <v>0.05</v>
      </c>
      <c r="G170" s="176">
        <f t="shared" si="244"/>
        <v>277.50449999999995</v>
      </c>
      <c r="H170" s="6" t="s">
        <v>110</v>
      </c>
      <c r="I170" s="185">
        <v>6.0000000000000006E-4</v>
      </c>
      <c r="J170" s="3">
        <f t="shared" si="240"/>
        <v>0.16650269999999998</v>
      </c>
      <c r="K170" s="174">
        <v>43.68</v>
      </c>
      <c r="L170" s="174">
        <f t="shared" si="241"/>
        <v>7.2728379359999993</v>
      </c>
      <c r="M170" s="174">
        <v>3.5999999999999997E-2</v>
      </c>
      <c r="N170" s="175">
        <f t="shared" si="242"/>
        <v>9.990161999999998</v>
      </c>
      <c r="O170" s="178">
        <f t="shared" si="243"/>
        <v>17.262999935999996</v>
      </c>
      <c r="P170" s="129"/>
      <c r="Q170" s="64"/>
      <c r="R170" s="64"/>
      <c r="S170" s="64"/>
      <c r="T170" s="64"/>
      <c r="U170" s="64"/>
      <c r="V170" s="64"/>
      <c r="W170" s="64"/>
      <c r="X170" s="64"/>
      <c r="Y170" s="64"/>
      <c r="Z170" s="64"/>
      <c r="AA170" s="64"/>
      <c r="AB170" s="64"/>
      <c r="AC170" s="64"/>
      <c r="AD170" s="64"/>
      <c r="AE170" s="64"/>
      <c r="AF170" s="64"/>
      <c r="AG170" s="64"/>
      <c r="AH170" s="64"/>
      <c r="AI170" s="64"/>
      <c r="AJ170" s="64"/>
      <c r="AK170" s="64"/>
      <c r="AL170" s="64"/>
    </row>
    <row r="171" spans="1:38" s="120" customFormat="1" ht="18" customHeight="1" x14ac:dyDescent="0.2">
      <c r="A171" s="125">
        <f t="shared" si="213"/>
        <v>75</v>
      </c>
      <c r="B171" s="179"/>
      <c r="C171" s="179"/>
      <c r="D171" s="193" t="s">
        <v>126</v>
      </c>
      <c r="E171" s="176">
        <f>531*0.053</f>
        <v>28.143000000000001</v>
      </c>
      <c r="F171" s="177">
        <v>0.05</v>
      </c>
      <c r="G171" s="176">
        <f t="shared" si="244"/>
        <v>29.550150000000002</v>
      </c>
      <c r="H171" s="6" t="s">
        <v>122</v>
      </c>
      <c r="I171" s="185">
        <v>0.05</v>
      </c>
      <c r="J171" s="3">
        <f t="shared" si="240"/>
        <v>1.4775075000000002</v>
      </c>
      <c r="K171" s="174">
        <v>43.68</v>
      </c>
      <c r="L171" s="174">
        <f t="shared" si="241"/>
        <v>64.537527600000004</v>
      </c>
      <c r="M171" s="174">
        <v>3</v>
      </c>
      <c r="N171" s="175">
        <f t="shared" si="242"/>
        <v>88.650450000000006</v>
      </c>
      <c r="O171" s="178">
        <f t="shared" si="243"/>
        <v>153.18797760000001</v>
      </c>
      <c r="P171" s="129"/>
      <c r="Q171" s="64"/>
      <c r="R171" s="64"/>
      <c r="S171" s="64"/>
      <c r="T171" s="64"/>
      <c r="U171" s="64"/>
      <c r="V171" s="64"/>
      <c r="W171" s="64"/>
      <c r="X171" s="64"/>
      <c r="Y171" s="64"/>
      <c r="Z171" s="64"/>
      <c r="AA171" s="64"/>
      <c r="AB171" s="64"/>
      <c r="AC171" s="64"/>
      <c r="AD171" s="64"/>
      <c r="AE171" s="64"/>
      <c r="AF171" s="64"/>
      <c r="AG171" s="64"/>
      <c r="AH171" s="64"/>
      <c r="AI171" s="64"/>
      <c r="AJ171" s="64"/>
      <c r="AK171" s="64"/>
      <c r="AL171" s="64"/>
    </row>
    <row r="172" spans="1:38" s="120" customFormat="1" ht="18" customHeight="1" x14ac:dyDescent="0.2">
      <c r="A172" s="125">
        <f t="shared" si="213"/>
        <v>76</v>
      </c>
      <c r="B172" s="179"/>
      <c r="C172" s="179"/>
      <c r="D172" s="193" t="s">
        <v>123</v>
      </c>
      <c r="E172" s="176">
        <f>E168*45</f>
        <v>743.31562499999995</v>
      </c>
      <c r="F172" s="177">
        <v>0</v>
      </c>
      <c r="G172" s="176">
        <f>E172+(E172*F172)</f>
        <v>743.31562499999995</v>
      </c>
      <c r="H172" s="6" t="s">
        <v>111</v>
      </c>
      <c r="I172" s="185">
        <v>3.0000000000000003E-4</v>
      </c>
      <c r="J172" s="3">
        <f>I172*G172</f>
        <v>0.22299468750000001</v>
      </c>
      <c r="K172" s="174">
        <v>43.68</v>
      </c>
      <c r="L172" s="174">
        <f>K172*J172</f>
        <v>9.7404079499999998</v>
      </c>
      <c r="M172" s="174">
        <v>1.7999999999999999E-2</v>
      </c>
      <c r="N172" s="175">
        <f>M172*G172</f>
        <v>13.379681249999997</v>
      </c>
      <c r="O172" s="178">
        <f>L172+N172</f>
        <v>23.120089199999995</v>
      </c>
      <c r="P172" s="129"/>
      <c r="Q172" s="64"/>
      <c r="R172" s="64"/>
      <c r="S172" s="64"/>
      <c r="T172" s="64"/>
      <c r="U172" s="64"/>
      <c r="V172" s="64"/>
      <c r="W172" s="64"/>
      <c r="X172" s="64"/>
      <c r="Y172" s="64"/>
      <c r="Z172" s="64"/>
      <c r="AA172" s="64"/>
      <c r="AB172" s="64"/>
      <c r="AC172" s="64"/>
      <c r="AD172" s="64"/>
      <c r="AE172" s="64"/>
      <c r="AF172" s="64"/>
      <c r="AG172" s="64"/>
      <c r="AH172" s="64"/>
      <c r="AI172" s="64"/>
      <c r="AJ172" s="64"/>
      <c r="AK172" s="64"/>
      <c r="AL172" s="64"/>
    </row>
    <row r="173" spans="1:38" s="120" customFormat="1" x14ac:dyDescent="0.2">
      <c r="A173" s="125" t="str">
        <f t="shared" si="213"/>
        <v/>
      </c>
      <c r="B173" s="179"/>
      <c r="C173" s="179"/>
      <c r="D173" s="194"/>
      <c r="E173" s="181"/>
      <c r="F173" s="177"/>
      <c r="G173" s="176"/>
      <c r="H173" s="6"/>
      <c r="I173" s="3"/>
      <c r="J173" s="3"/>
      <c r="K173" s="134"/>
      <c r="L173" s="134"/>
      <c r="M173" s="134"/>
      <c r="N173" s="137"/>
      <c r="O173" s="178"/>
      <c r="P173" s="129"/>
      <c r="Q173" s="64"/>
      <c r="R173" s="64"/>
      <c r="S173" s="64"/>
      <c r="T173" s="64"/>
      <c r="U173" s="64"/>
      <c r="V173" s="64"/>
      <c r="W173" s="64"/>
      <c r="X173" s="64"/>
      <c r="Y173" s="64"/>
      <c r="Z173" s="64"/>
      <c r="AA173" s="64"/>
      <c r="AB173" s="64"/>
      <c r="AC173" s="64"/>
      <c r="AD173" s="64"/>
      <c r="AE173" s="64"/>
      <c r="AF173" s="64"/>
      <c r="AG173" s="64"/>
      <c r="AH173" s="64"/>
      <c r="AI173" s="64"/>
      <c r="AJ173" s="64"/>
      <c r="AK173" s="64"/>
      <c r="AL173" s="64"/>
    </row>
    <row r="174" spans="1:38" s="120" customFormat="1" ht="18" customHeight="1" x14ac:dyDescent="0.2">
      <c r="A174" s="125" t="str">
        <f t="shared" si="213"/>
        <v/>
      </c>
      <c r="B174" s="179"/>
      <c r="C174" s="179"/>
      <c r="D174" s="183" t="s">
        <v>135</v>
      </c>
      <c r="E174" s="186">
        <v>128</v>
      </c>
      <c r="F174" s="177"/>
      <c r="G174" s="176"/>
      <c r="H174" s="6"/>
      <c r="I174" s="3"/>
      <c r="J174" s="3"/>
      <c r="K174" s="134"/>
      <c r="L174" s="134"/>
      <c r="M174" s="134"/>
      <c r="N174" s="137"/>
      <c r="O174" s="178"/>
      <c r="P174" s="129"/>
      <c r="Q174" s="64"/>
      <c r="R174" s="64"/>
      <c r="S174" s="64"/>
      <c r="T174" s="64"/>
      <c r="U174" s="64"/>
      <c r="V174" s="64"/>
      <c r="W174" s="64"/>
      <c r="X174" s="64"/>
      <c r="Y174" s="64"/>
      <c r="Z174" s="64"/>
      <c r="AA174" s="64"/>
      <c r="AB174" s="64"/>
      <c r="AC174" s="64"/>
      <c r="AD174" s="64"/>
      <c r="AE174" s="64"/>
      <c r="AF174" s="64"/>
      <c r="AG174" s="64"/>
      <c r="AH174" s="64"/>
      <c r="AI174" s="64"/>
      <c r="AJ174" s="64"/>
      <c r="AK174" s="64"/>
      <c r="AL174" s="64"/>
    </row>
    <row r="175" spans="1:38" s="120" customFormat="1" ht="18" customHeight="1" x14ac:dyDescent="0.2">
      <c r="A175" s="125">
        <f t="shared" si="213"/>
        <v>77</v>
      </c>
      <c r="B175" s="179" t="s">
        <v>172</v>
      </c>
      <c r="C175" s="179" t="s">
        <v>172</v>
      </c>
      <c r="D175" s="5" t="s">
        <v>137</v>
      </c>
      <c r="E175" s="176">
        <f>(E174*2)/32</f>
        <v>8</v>
      </c>
      <c r="F175" s="177">
        <v>0</v>
      </c>
      <c r="G175" s="176">
        <f t="shared" ref="G175:G178" si="245">E175+(E175*F175)</f>
        <v>8</v>
      </c>
      <c r="H175" s="6" t="s">
        <v>111</v>
      </c>
      <c r="I175" s="185">
        <v>0.41600000000000004</v>
      </c>
      <c r="J175" s="3">
        <f t="shared" ref="J175:J178" si="246">I175*G175</f>
        <v>3.3280000000000003</v>
      </c>
      <c r="K175" s="174">
        <v>43.68</v>
      </c>
      <c r="L175" s="174">
        <f t="shared" ref="L175:L178" si="247">K175*J175</f>
        <v>145.36704</v>
      </c>
      <c r="M175" s="174">
        <v>24.96</v>
      </c>
      <c r="N175" s="175">
        <f t="shared" ref="N175:N178" si="248">M175*G175</f>
        <v>199.68</v>
      </c>
      <c r="O175" s="178">
        <f t="shared" ref="O175:O178" si="249">L175+N175</f>
        <v>345.04704000000004</v>
      </c>
      <c r="P175" s="129"/>
      <c r="Q175" s="64"/>
      <c r="R175" s="64"/>
      <c r="S175" s="64"/>
      <c r="T175" s="64"/>
      <c r="U175" s="64"/>
      <c r="V175" s="64"/>
      <c r="W175" s="64"/>
      <c r="X175" s="64"/>
      <c r="Y175" s="64"/>
      <c r="Z175" s="64"/>
      <c r="AA175" s="64"/>
      <c r="AB175" s="64"/>
      <c r="AC175" s="64"/>
      <c r="AD175" s="64"/>
      <c r="AE175" s="64"/>
      <c r="AF175" s="64"/>
      <c r="AG175" s="64"/>
      <c r="AH175" s="64"/>
      <c r="AI175" s="64"/>
      <c r="AJ175" s="64"/>
      <c r="AK175" s="64"/>
      <c r="AL175" s="64"/>
    </row>
    <row r="176" spans="1:38" s="120" customFormat="1" ht="18" customHeight="1" x14ac:dyDescent="0.2">
      <c r="A176" s="125">
        <f t="shared" si="213"/>
        <v>78</v>
      </c>
      <c r="B176" s="179" t="s">
        <v>172</v>
      </c>
      <c r="C176" s="179" t="s">
        <v>172</v>
      </c>
      <c r="D176" s="192" t="s">
        <v>181</v>
      </c>
      <c r="E176" s="176">
        <f>E174*2</f>
        <v>256</v>
      </c>
      <c r="F176" s="177">
        <v>0.05</v>
      </c>
      <c r="G176" s="176">
        <f t="shared" si="245"/>
        <v>268.8</v>
      </c>
      <c r="H176" s="6" t="s">
        <v>110</v>
      </c>
      <c r="I176" s="185">
        <v>0.01</v>
      </c>
      <c r="J176" s="3">
        <f t="shared" si="246"/>
        <v>2.6880000000000002</v>
      </c>
      <c r="K176" s="174">
        <v>43.68</v>
      </c>
      <c r="L176" s="174">
        <f t="shared" si="247"/>
        <v>117.41184000000001</v>
      </c>
      <c r="M176" s="174">
        <v>0.6</v>
      </c>
      <c r="N176" s="175">
        <f t="shared" si="248"/>
        <v>161.28</v>
      </c>
      <c r="O176" s="178">
        <f t="shared" si="249"/>
        <v>278.69184000000001</v>
      </c>
      <c r="P176" s="129"/>
      <c r="Q176" s="64"/>
      <c r="R176" s="64"/>
      <c r="S176" s="64"/>
      <c r="T176" s="64"/>
      <c r="U176" s="64"/>
      <c r="V176" s="64"/>
      <c r="W176" s="64"/>
      <c r="X176" s="64"/>
      <c r="Y176" s="64"/>
      <c r="Z176" s="64"/>
      <c r="AA176" s="64"/>
      <c r="AB176" s="64"/>
      <c r="AC176" s="64"/>
      <c r="AD176" s="64"/>
      <c r="AE176" s="64"/>
      <c r="AF176" s="64"/>
      <c r="AG176" s="64"/>
      <c r="AH176" s="64"/>
      <c r="AI176" s="64"/>
      <c r="AJ176" s="64"/>
      <c r="AK176" s="64"/>
      <c r="AL176" s="64"/>
    </row>
    <row r="177" spans="1:38" s="120" customFormat="1" ht="18" customHeight="1" x14ac:dyDescent="0.2">
      <c r="A177" s="125">
        <f t="shared" si="213"/>
        <v>79</v>
      </c>
      <c r="B177" s="179"/>
      <c r="C177" s="179"/>
      <c r="D177" s="193" t="s">
        <v>125</v>
      </c>
      <c r="E177" s="176">
        <f>E175*16</f>
        <v>128</v>
      </c>
      <c r="F177" s="177">
        <v>0.05</v>
      </c>
      <c r="G177" s="176">
        <f t="shared" si="245"/>
        <v>134.4</v>
      </c>
      <c r="H177" s="6" t="s">
        <v>110</v>
      </c>
      <c r="I177" s="185">
        <v>6.0000000000000006E-4</v>
      </c>
      <c r="J177" s="3">
        <f t="shared" si="246"/>
        <v>8.0640000000000017E-2</v>
      </c>
      <c r="K177" s="174">
        <v>43.68</v>
      </c>
      <c r="L177" s="174">
        <f t="shared" si="247"/>
        <v>3.5223552000000007</v>
      </c>
      <c r="M177" s="174">
        <v>3.5999999999999997E-2</v>
      </c>
      <c r="N177" s="175">
        <f t="shared" si="248"/>
        <v>4.8384</v>
      </c>
      <c r="O177" s="178">
        <f t="shared" si="249"/>
        <v>8.3607551999999998</v>
      </c>
      <c r="P177" s="129"/>
      <c r="Q177" s="64"/>
      <c r="R177" s="64"/>
      <c r="S177" s="64"/>
      <c r="T177" s="64"/>
      <c r="U177" s="64"/>
      <c r="V177" s="64"/>
      <c r="W177" s="64"/>
      <c r="X177" s="64"/>
      <c r="Y177" s="64"/>
      <c r="Z177" s="64"/>
      <c r="AA177" s="64"/>
      <c r="AB177" s="64"/>
      <c r="AC177" s="64"/>
      <c r="AD177" s="64"/>
      <c r="AE177" s="64"/>
      <c r="AF177" s="64"/>
      <c r="AG177" s="64"/>
      <c r="AH177" s="64"/>
      <c r="AI177" s="64"/>
      <c r="AJ177" s="64"/>
      <c r="AK177" s="64"/>
      <c r="AL177" s="64"/>
    </row>
    <row r="178" spans="1:38" s="120" customFormat="1" ht="18" customHeight="1" x14ac:dyDescent="0.2">
      <c r="A178" s="125">
        <f t="shared" si="213"/>
        <v>80</v>
      </c>
      <c r="B178" s="179"/>
      <c r="C178" s="179"/>
      <c r="D178" s="193" t="s">
        <v>126</v>
      </c>
      <c r="E178" s="176">
        <f>256*0.053</f>
        <v>13.568</v>
      </c>
      <c r="F178" s="177">
        <v>0.05</v>
      </c>
      <c r="G178" s="176">
        <f t="shared" si="245"/>
        <v>14.2464</v>
      </c>
      <c r="H178" s="6" t="s">
        <v>122</v>
      </c>
      <c r="I178" s="185">
        <v>0.05</v>
      </c>
      <c r="J178" s="3">
        <f t="shared" si="246"/>
        <v>0.71232000000000006</v>
      </c>
      <c r="K178" s="174">
        <v>43.68</v>
      </c>
      <c r="L178" s="174">
        <f t="shared" si="247"/>
        <v>31.114137600000003</v>
      </c>
      <c r="M178" s="174">
        <v>3</v>
      </c>
      <c r="N178" s="175">
        <f t="shared" si="248"/>
        <v>42.739199999999997</v>
      </c>
      <c r="O178" s="178">
        <f t="shared" si="249"/>
        <v>73.853337600000003</v>
      </c>
      <c r="P178" s="129"/>
      <c r="Q178" s="64"/>
      <c r="R178" s="64"/>
      <c r="S178" s="64"/>
      <c r="T178" s="64"/>
      <c r="U178" s="64"/>
      <c r="V178" s="64"/>
      <c r="W178" s="64"/>
      <c r="X178" s="64"/>
      <c r="Y178" s="64"/>
      <c r="Z178" s="64"/>
      <c r="AA178" s="64"/>
      <c r="AB178" s="64"/>
      <c r="AC178" s="64"/>
      <c r="AD178" s="64"/>
      <c r="AE178" s="64"/>
      <c r="AF178" s="64"/>
      <c r="AG178" s="64"/>
      <c r="AH178" s="64"/>
      <c r="AI178" s="64"/>
      <c r="AJ178" s="64"/>
      <c r="AK178" s="64"/>
      <c r="AL178" s="64"/>
    </row>
    <row r="179" spans="1:38" s="120" customFormat="1" ht="18" customHeight="1" x14ac:dyDescent="0.2">
      <c r="A179" s="125">
        <f t="shared" si="213"/>
        <v>81</v>
      </c>
      <c r="B179" s="179"/>
      <c r="C179" s="179"/>
      <c r="D179" s="193" t="s">
        <v>123</v>
      </c>
      <c r="E179" s="176">
        <f>E175*45</f>
        <v>360</v>
      </c>
      <c r="F179" s="177">
        <v>0</v>
      </c>
      <c r="G179" s="176">
        <f>E179+(E179*F179)</f>
        <v>360</v>
      </c>
      <c r="H179" s="6" t="s">
        <v>111</v>
      </c>
      <c r="I179" s="185">
        <v>3.0000000000000003E-4</v>
      </c>
      <c r="J179" s="3">
        <f>I179*G179</f>
        <v>0.10800000000000001</v>
      </c>
      <c r="K179" s="174">
        <v>43.68</v>
      </c>
      <c r="L179" s="174">
        <f>K179*J179</f>
        <v>4.7174400000000007</v>
      </c>
      <c r="M179" s="174">
        <v>1.7999999999999999E-2</v>
      </c>
      <c r="N179" s="175">
        <f>M179*G179</f>
        <v>6.4799999999999995</v>
      </c>
      <c r="O179" s="178">
        <f>L179+N179</f>
        <v>11.19744</v>
      </c>
      <c r="P179" s="129"/>
      <c r="Q179" s="64"/>
      <c r="R179" s="64"/>
      <c r="S179" s="64"/>
      <c r="T179" s="64"/>
      <c r="U179" s="64"/>
      <c r="V179" s="64"/>
      <c r="W179" s="64"/>
      <c r="X179" s="64"/>
      <c r="Y179" s="64"/>
      <c r="Z179" s="64"/>
      <c r="AA179" s="64"/>
      <c r="AB179" s="64"/>
      <c r="AC179" s="64"/>
      <c r="AD179" s="64"/>
      <c r="AE179" s="64"/>
      <c r="AF179" s="64"/>
      <c r="AG179" s="64"/>
      <c r="AH179" s="64"/>
      <c r="AI179" s="64"/>
      <c r="AJ179" s="64"/>
      <c r="AK179" s="64"/>
      <c r="AL179" s="64"/>
    </row>
    <row r="180" spans="1:38" s="120" customFormat="1" x14ac:dyDescent="0.2">
      <c r="A180" s="125" t="str">
        <f t="shared" si="213"/>
        <v/>
      </c>
      <c r="B180" s="179"/>
      <c r="C180" s="179"/>
      <c r="D180" s="42"/>
      <c r="E180" s="176"/>
      <c r="F180" s="177"/>
      <c r="G180" s="176"/>
      <c r="H180" s="6"/>
      <c r="I180" s="3"/>
      <c r="J180" s="3"/>
      <c r="K180" s="134"/>
      <c r="L180" s="134"/>
      <c r="M180" s="134"/>
      <c r="N180" s="137"/>
      <c r="O180" s="178"/>
      <c r="P180" s="129"/>
      <c r="Q180" s="64"/>
      <c r="R180" s="64"/>
      <c r="S180" s="64"/>
      <c r="T180" s="64"/>
      <c r="U180" s="64"/>
      <c r="V180" s="64"/>
      <c r="W180" s="64"/>
      <c r="X180" s="64"/>
      <c r="Y180" s="64"/>
      <c r="Z180" s="64"/>
      <c r="AA180" s="64"/>
      <c r="AB180" s="64"/>
      <c r="AC180" s="64"/>
      <c r="AD180" s="64"/>
      <c r="AE180" s="64"/>
      <c r="AF180" s="64"/>
      <c r="AG180" s="64"/>
      <c r="AH180" s="64"/>
      <c r="AI180" s="64"/>
      <c r="AJ180" s="64"/>
      <c r="AK180" s="64"/>
      <c r="AL180" s="64"/>
    </row>
    <row r="181" spans="1:38" s="120" customFormat="1" ht="18" customHeight="1" x14ac:dyDescent="0.2">
      <c r="A181" s="125" t="str">
        <f t="shared" si="213"/>
        <v/>
      </c>
      <c r="B181" s="179"/>
      <c r="C181" s="179"/>
      <c r="D181" s="183" t="s">
        <v>138</v>
      </c>
      <c r="E181" s="186">
        <v>55</v>
      </c>
      <c r="F181" s="177"/>
      <c r="G181" s="176"/>
      <c r="H181" s="6"/>
      <c r="I181" s="3"/>
      <c r="J181" s="3"/>
      <c r="K181" s="134"/>
      <c r="L181" s="134"/>
      <c r="M181" s="134"/>
      <c r="N181" s="137"/>
      <c r="O181" s="178"/>
      <c r="P181" s="129"/>
      <c r="Q181" s="64"/>
      <c r="R181" s="64"/>
      <c r="S181" s="64"/>
      <c r="T181" s="64"/>
      <c r="U181" s="64"/>
      <c r="V181" s="64"/>
      <c r="W181" s="64"/>
      <c r="X181" s="64"/>
      <c r="Y181" s="64"/>
      <c r="Z181" s="64"/>
      <c r="AA181" s="64"/>
      <c r="AB181" s="64"/>
      <c r="AC181" s="64"/>
      <c r="AD181" s="64"/>
      <c r="AE181" s="64"/>
      <c r="AF181" s="64"/>
      <c r="AG181" s="64"/>
      <c r="AH181" s="64"/>
      <c r="AI181" s="64"/>
      <c r="AJ181" s="64"/>
      <c r="AK181" s="64"/>
      <c r="AL181" s="64"/>
    </row>
    <row r="182" spans="1:38" s="120" customFormat="1" ht="18" customHeight="1" x14ac:dyDescent="0.2">
      <c r="A182" s="125">
        <f t="shared" si="213"/>
        <v>82</v>
      </c>
      <c r="B182" s="179" t="s">
        <v>172</v>
      </c>
      <c r="C182" s="179" t="s">
        <v>172</v>
      </c>
      <c r="D182" s="5" t="s">
        <v>137</v>
      </c>
      <c r="E182" s="176">
        <f>(E181*7.33)/32</f>
        <v>12.598437499999999</v>
      </c>
      <c r="F182" s="177">
        <v>0</v>
      </c>
      <c r="G182" s="176">
        <f>E182+(E182*F182)</f>
        <v>12.598437499999999</v>
      </c>
      <c r="H182" s="6" t="s">
        <v>111</v>
      </c>
      <c r="I182" s="185">
        <v>0.41600000000000004</v>
      </c>
      <c r="J182" s="3">
        <f t="shared" ref="J182:J185" si="250">I182*G182</f>
        <v>5.2409499999999998</v>
      </c>
      <c r="K182" s="174">
        <v>43.68</v>
      </c>
      <c r="L182" s="174">
        <f t="shared" ref="L182:L185" si="251">K182*J182</f>
        <v>228.92469599999998</v>
      </c>
      <c r="M182" s="174">
        <v>24.96</v>
      </c>
      <c r="N182" s="175">
        <f t="shared" ref="N182:N185" si="252">M182*G182</f>
        <v>314.45699999999999</v>
      </c>
      <c r="O182" s="178">
        <f t="shared" ref="O182:O185" si="253">L182+N182</f>
        <v>543.38169599999992</v>
      </c>
      <c r="P182" s="129"/>
      <c r="Q182" s="64"/>
      <c r="R182" s="64"/>
      <c r="S182" s="64"/>
      <c r="T182" s="64"/>
      <c r="U182" s="64"/>
      <c r="V182" s="64"/>
      <c r="W182" s="64"/>
      <c r="X182" s="64"/>
      <c r="Y182" s="64"/>
      <c r="Z182" s="64"/>
      <c r="AA182" s="64"/>
      <c r="AB182" s="64"/>
      <c r="AC182" s="64"/>
      <c r="AD182" s="64"/>
      <c r="AE182" s="64"/>
      <c r="AF182" s="64"/>
      <c r="AG182" s="64"/>
      <c r="AH182" s="64"/>
      <c r="AI182" s="64"/>
      <c r="AJ182" s="64"/>
      <c r="AK182" s="64"/>
      <c r="AL182" s="64"/>
    </row>
    <row r="183" spans="1:38" s="120" customFormat="1" ht="18" customHeight="1" x14ac:dyDescent="0.2">
      <c r="A183" s="125">
        <f t="shared" si="213"/>
        <v>83</v>
      </c>
      <c r="B183" s="179" t="s">
        <v>172</v>
      </c>
      <c r="C183" s="179" t="s">
        <v>172</v>
      </c>
      <c r="D183" s="192" t="s">
        <v>181</v>
      </c>
      <c r="E183" s="176">
        <f>E181*2</f>
        <v>110</v>
      </c>
      <c r="F183" s="177">
        <v>0.05</v>
      </c>
      <c r="G183" s="176">
        <f t="shared" ref="G183:G185" si="254">E183+(E183*F183)</f>
        <v>115.5</v>
      </c>
      <c r="H183" s="6" t="s">
        <v>110</v>
      </c>
      <c r="I183" s="185">
        <v>0.01</v>
      </c>
      <c r="J183" s="3">
        <f t="shared" si="250"/>
        <v>1.155</v>
      </c>
      <c r="K183" s="174">
        <v>43.68</v>
      </c>
      <c r="L183" s="174">
        <f t="shared" si="251"/>
        <v>50.450400000000002</v>
      </c>
      <c r="M183" s="174">
        <v>0.6</v>
      </c>
      <c r="N183" s="175">
        <f t="shared" si="252"/>
        <v>69.3</v>
      </c>
      <c r="O183" s="178">
        <f t="shared" si="253"/>
        <v>119.7504</v>
      </c>
      <c r="P183" s="129"/>
      <c r="Q183" s="64"/>
      <c r="R183" s="64"/>
      <c r="S183" s="64"/>
      <c r="T183" s="64"/>
      <c r="U183" s="64"/>
      <c r="V183" s="64"/>
      <c r="W183" s="64"/>
      <c r="X183" s="64"/>
      <c r="Y183" s="64"/>
      <c r="Z183" s="64"/>
      <c r="AA183" s="64"/>
      <c r="AB183" s="64"/>
      <c r="AC183" s="64"/>
      <c r="AD183" s="64"/>
      <c r="AE183" s="64"/>
      <c r="AF183" s="64"/>
      <c r="AG183" s="64"/>
      <c r="AH183" s="64"/>
      <c r="AI183" s="64"/>
      <c r="AJ183" s="64"/>
      <c r="AK183" s="64"/>
      <c r="AL183" s="64"/>
    </row>
    <row r="184" spans="1:38" s="120" customFormat="1" ht="18" customHeight="1" x14ac:dyDescent="0.2">
      <c r="A184" s="125">
        <f t="shared" si="213"/>
        <v>84</v>
      </c>
      <c r="B184" s="179"/>
      <c r="C184" s="179"/>
      <c r="D184" s="193" t="s">
        <v>125</v>
      </c>
      <c r="E184" s="176">
        <f>E182*16</f>
        <v>201.57499999999999</v>
      </c>
      <c r="F184" s="177">
        <v>0.05</v>
      </c>
      <c r="G184" s="176">
        <f t="shared" si="254"/>
        <v>211.65375</v>
      </c>
      <c r="H184" s="6" t="s">
        <v>110</v>
      </c>
      <c r="I184" s="185">
        <v>6.0000000000000006E-4</v>
      </c>
      <c r="J184" s="3">
        <f t="shared" si="250"/>
        <v>0.12699225</v>
      </c>
      <c r="K184" s="174">
        <v>43.68</v>
      </c>
      <c r="L184" s="174">
        <f t="shared" si="251"/>
        <v>5.5470214799999997</v>
      </c>
      <c r="M184" s="174">
        <v>3.5999999999999997E-2</v>
      </c>
      <c r="N184" s="175">
        <f t="shared" si="252"/>
        <v>7.6195349999999999</v>
      </c>
      <c r="O184" s="178">
        <f t="shared" si="253"/>
        <v>13.166556480000001</v>
      </c>
      <c r="P184" s="129"/>
      <c r="Q184" s="64"/>
      <c r="R184" s="64"/>
      <c r="S184" s="64"/>
      <c r="T184" s="64"/>
      <c r="U184" s="64"/>
      <c r="V184" s="64"/>
      <c r="W184" s="64"/>
      <c r="X184" s="64"/>
      <c r="Y184" s="64"/>
      <c r="Z184" s="64"/>
      <c r="AA184" s="64"/>
      <c r="AB184" s="64"/>
      <c r="AC184" s="64"/>
      <c r="AD184" s="64"/>
      <c r="AE184" s="64"/>
      <c r="AF184" s="64"/>
      <c r="AG184" s="64"/>
      <c r="AH184" s="64"/>
      <c r="AI184" s="64"/>
      <c r="AJ184" s="64"/>
      <c r="AK184" s="64"/>
      <c r="AL184" s="64"/>
    </row>
    <row r="185" spans="1:38" s="120" customFormat="1" ht="18" customHeight="1" x14ac:dyDescent="0.2">
      <c r="A185" s="125">
        <f t="shared" si="213"/>
        <v>85</v>
      </c>
      <c r="B185" s="179"/>
      <c r="C185" s="179"/>
      <c r="D185" s="193" t="s">
        <v>126</v>
      </c>
      <c r="E185" s="176">
        <f>403*0.053</f>
        <v>21.358999999999998</v>
      </c>
      <c r="F185" s="177">
        <v>0.05</v>
      </c>
      <c r="G185" s="176">
        <f t="shared" si="254"/>
        <v>22.426949999999998</v>
      </c>
      <c r="H185" s="6" t="s">
        <v>122</v>
      </c>
      <c r="I185" s="185">
        <v>0.05</v>
      </c>
      <c r="J185" s="3">
        <f t="shared" si="250"/>
        <v>1.1213474999999999</v>
      </c>
      <c r="K185" s="174">
        <v>43.68</v>
      </c>
      <c r="L185" s="174">
        <f t="shared" si="251"/>
        <v>48.980458799999994</v>
      </c>
      <c r="M185" s="174">
        <v>3</v>
      </c>
      <c r="N185" s="175">
        <f t="shared" si="252"/>
        <v>67.280849999999987</v>
      </c>
      <c r="O185" s="178">
        <f t="shared" si="253"/>
        <v>116.26130879999998</v>
      </c>
      <c r="P185" s="129"/>
      <c r="Q185" s="64"/>
      <c r="R185" s="64"/>
      <c r="S185" s="64"/>
      <c r="T185" s="64"/>
      <c r="U185" s="64"/>
      <c r="V185" s="64"/>
      <c r="W185" s="64"/>
      <c r="X185" s="64"/>
      <c r="Y185" s="64"/>
      <c r="Z185" s="64"/>
      <c r="AA185" s="64"/>
      <c r="AB185" s="64"/>
      <c r="AC185" s="64"/>
      <c r="AD185" s="64"/>
      <c r="AE185" s="64"/>
      <c r="AF185" s="64"/>
      <c r="AG185" s="64"/>
      <c r="AH185" s="64"/>
      <c r="AI185" s="64"/>
      <c r="AJ185" s="64"/>
      <c r="AK185" s="64"/>
      <c r="AL185" s="64"/>
    </row>
    <row r="186" spans="1:38" s="120" customFormat="1" ht="18" customHeight="1" x14ac:dyDescent="0.2">
      <c r="A186" s="125">
        <f t="shared" si="213"/>
        <v>86</v>
      </c>
      <c r="B186" s="179"/>
      <c r="C186" s="179"/>
      <c r="D186" s="193" t="s">
        <v>123</v>
      </c>
      <c r="E186" s="176">
        <f>E182*45</f>
        <v>566.9296875</v>
      </c>
      <c r="F186" s="177">
        <v>0</v>
      </c>
      <c r="G186" s="176">
        <f>E186+(E186*F186)</f>
        <v>566.9296875</v>
      </c>
      <c r="H186" s="6" t="s">
        <v>111</v>
      </c>
      <c r="I186" s="185">
        <v>3.0000000000000003E-4</v>
      </c>
      <c r="J186" s="3">
        <f>I186*G186</f>
        <v>0.17007890625000002</v>
      </c>
      <c r="K186" s="174">
        <v>43.68</v>
      </c>
      <c r="L186" s="174">
        <f>K186*J186</f>
        <v>7.4290466250000007</v>
      </c>
      <c r="M186" s="174">
        <v>1.7999999999999999E-2</v>
      </c>
      <c r="N186" s="175">
        <f>M186*G186</f>
        <v>10.204734374999999</v>
      </c>
      <c r="O186" s="178">
        <f>L186+N186</f>
        <v>17.633780999999999</v>
      </c>
      <c r="P186" s="129"/>
      <c r="Q186" s="64"/>
      <c r="R186" s="64"/>
      <c r="S186" s="64"/>
      <c r="T186" s="64"/>
      <c r="U186" s="64"/>
      <c r="V186" s="64"/>
      <c r="W186" s="64"/>
      <c r="X186" s="64"/>
      <c r="Y186" s="64"/>
      <c r="Z186" s="64"/>
      <c r="AA186" s="64"/>
      <c r="AB186" s="64"/>
      <c r="AC186" s="64"/>
      <c r="AD186" s="64"/>
      <c r="AE186" s="64"/>
      <c r="AF186" s="64"/>
      <c r="AG186" s="64"/>
      <c r="AH186" s="64"/>
      <c r="AI186" s="64"/>
      <c r="AJ186" s="64"/>
      <c r="AK186" s="64"/>
      <c r="AL186" s="64"/>
    </row>
    <row r="187" spans="1:38" s="120" customFormat="1" x14ac:dyDescent="0.2">
      <c r="A187" s="125" t="str">
        <f t="shared" si="213"/>
        <v/>
      </c>
      <c r="B187" s="179"/>
      <c r="C187" s="179"/>
      <c r="D187" s="42"/>
      <c r="E187" s="176"/>
      <c r="F187" s="177"/>
      <c r="G187" s="176"/>
      <c r="H187" s="6"/>
      <c r="I187" s="3"/>
      <c r="J187" s="3"/>
      <c r="K187" s="134"/>
      <c r="L187" s="134"/>
      <c r="M187" s="134"/>
      <c r="N187" s="137"/>
      <c r="O187" s="178"/>
      <c r="P187" s="129"/>
      <c r="Q187" s="64"/>
      <c r="R187" s="64"/>
      <c r="S187" s="64"/>
      <c r="T187" s="64"/>
      <c r="U187" s="64"/>
      <c r="V187" s="64"/>
      <c r="W187" s="64"/>
      <c r="X187" s="64"/>
      <c r="Y187" s="64"/>
      <c r="Z187" s="64"/>
      <c r="AA187" s="64"/>
      <c r="AB187" s="64"/>
      <c r="AC187" s="64"/>
      <c r="AD187" s="64"/>
      <c r="AE187" s="64"/>
      <c r="AF187" s="64"/>
      <c r="AG187" s="64"/>
      <c r="AH187" s="64"/>
      <c r="AI187" s="64"/>
      <c r="AJ187" s="64"/>
      <c r="AK187" s="64"/>
      <c r="AL187" s="64"/>
    </row>
    <row r="188" spans="1:38" s="120" customFormat="1" ht="18" customHeight="1" x14ac:dyDescent="0.2">
      <c r="A188" s="125" t="str">
        <f t="shared" si="213"/>
        <v/>
      </c>
      <c r="B188" s="179"/>
      <c r="C188" s="179"/>
      <c r="D188" s="183" t="s">
        <v>141</v>
      </c>
      <c r="E188" s="186">
        <v>59</v>
      </c>
      <c r="F188" s="177"/>
      <c r="G188" s="176"/>
      <c r="H188" s="6"/>
      <c r="I188" s="3"/>
      <c r="J188" s="3"/>
      <c r="K188" s="134"/>
      <c r="L188" s="134"/>
      <c r="M188" s="134"/>
      <c r="N188" s="137"/>
      <c r="O188" s="178"/>
      <c r="P188" s="129"/>
      <c r="Q188" s="64"/>
      <c r="R188" s="64"/>
      <c r="S188" s="64"/>
      <c r="T188" s="64"/>
      <c r="U188" s="64"/>
      <c r="V188" s="64"/>
      <c r="W188" s="64"/>
      <c r="X188" s="64"/>
      <c r="Y188" s="64"/>
      <c r="Z188" s="64"/>
      <c r="AA188" s="64"/>
      <c r="AB188" s="64"/>
      <c r="AC188" s="64"/>
      <c r="AD188" s="64"/>
      <c r="AE188" s="64"/>
      <c r="AF188" s="64"/>
      <c r="AG188" s="64"/>
      <c r="AH188" s="64"/>
      <c r="AI188" s="64"/>
      <c r="AJ188" s="64"/>
      <c r="AK188" s="64"/>
      <c r="AL188" s="64"/>
    </row>
    <row r="189" spans="1:38" s="120" customFormat="1" ht="18" customHeight="1" x14ac:dyDescent="0.2">
      <c r="A189" s="125">
        <f t="shared" si="213"/>
        <v>87</v>
      </c>
      <c r="B189" s="179" t="s">
        <v>172</v>
      </c>
      <c r="C189" s="179" t="s">
        <v>172</v>
      </c>
      <c r="D189" s="5" t="s">
        <v>142</v>
      </c>
      <c r="E189" s="176">
        <f>(7.67*59.41)/32</f>
        <v>14.239834374999999</v>
      </c>
      <c r="F189" s="177">
        <v>0</v>
      </c>
      <c r="G189" s="176">
        <f>E189+(E189*F189)</f>
        <v>14.239834374999999</v>
      </c>
      <c r="H189" s="6" t="s">
        <v>111</v>
      </c>
      <c r="I189" s="185">
        <v>0.41600000000000004</v>
      </c>
      <c r="J189" s="3">
        <f t="shared" ref="J189" si="255">I189*G189</f>
        <v>5.9237710999999997</v>
      </c>
      <c r="K189" s="174">
        <v>43.68</v>
      </c>
      <c r="L189" s="174">
        <f t="shared" ref="L189" si="256">K189*J189</f>
        <v>258.75032164800001</v>
      </c>
      <c r="M189" s="174">
        <v>26.45</v>
      </c>
      <c r="N189" s="175">
        <f t="shared" ref="N189" si="257">M189*G189</f>
        <v>376.64361921874996</v>
      </c>
      <c r="O189" s="178">
        <f t="shared" ref="O189" si="258">L189+N189</f>
        <v>635.39394086674997</v>
      </c>
      <c r="P189" s="129"/>
      <c r="Q189" s="64"/>
      <c r="R189" s="64"/>
      <c r="S189" s="64"/>
      <c r="T189" s="64"/>
      <c r="U189" s="64"/>
      <c r="V189" s="64"/>
      <c r="W189" s="64"/>
      <c r="X189" s="64"/>
      <c r="Y189" s="64"/>
      <c r="Z189" s="64"/>
      <c r="AA189" s="64"/>
      <c r="AB189" s="64"/>
      <c r="AC189" s="64"/>
      <c r="AD189" s="64"/>
      <c r="AE189" s="64"/>
      <c r="AF189" s="64"/>
      <c r="AG189" s="64"/>
      <c r="AH189" s="64"/>
      <c r="AI189" s="64"/>
      <c r="AJ189" s="64"/>
      <c r="AK189" s="64"/>
      <c r="AL189" s="64"/>
    </row>
    <row r="190" spans="1:38" s="120" customFormat="1" ht="18" customHeight="1" x14ac:dyDescent="0.2">
      <c r="A190" s="125">
        <f t="shared" si="213"/>
        <v>88</v>
      </c>
      <c r="B190" s="179" t="s">
        <v>172</v>
      </c>
      <c r="C190" s="179" t="s">
        <v>172</v>
      </c>
      <c r="D190" s="192" t="s">
        <v>181</v>
      </c>
      <c r="E190" s="176">
        <f>E188*2</f>
        <v>118</v>
      </c>
      <c r="F190" s="177">
        <v>0.05</v>
      </c>
      <c r="G190" s="176">
        <f t="shared" ref="G190:G192" si="259">E190+(E190*F190)</f>
        <v>123.9</v>
      </c>
      <c r="H190" s="6" t="s">
        <v>110</v>
      </c>
      <c r="I190" s="185">
        <v>0.01</v>
      </c>
      <c r="J190" s="3">
        <f t="shared" ref="J190:J192" si="260">I190*G190</f>
        <v>1.2390000000000001</v>
      </c>
      <c r="K190" s="174">
        <v>43.68</v>
      </c>
      <c r="L190" s="174">
        <f t="shared" ref="L190:L192" si="261">K190*J190</f>
        <v>54.119520000000001</v>
      </c>
      <c r="M190" s="174">
        <v>0.6</v>
      </c>
      <c r="N190" s="175">
        <f t="shared" ref="N190:N192" si="262">M190*G190</f>
        <v>74.34</v>
      </c>
      <c r="O190" s="178">
        <f t="shared" ref="O190:O192" si="263">L190+N190</f>
        <v>128.45952</v>
      </c>
      <c r="P190" s="129"/>
      <c r="Q190" s="64"/>
      <c r="R190" s="64"/>
      <c r="S190" s="64"/>
      <c r="T190" s="64"/>
      <c r="U190" s="64"/>
      <c r="V190" s="64"/>
      <c r="W190" s="64"/>
      <c r="X190" s="64"/>
      <c r="Y190" s="64"/>
      <c r="Z190" s="64"/>
      <c r="AA190" s="64"/>
      <c r="AB190" s="64"/>
      <c r="AC190" s="64"/>
      <c r="AD190" s="64"/>
      <c r="AE190" s="64"/>
      <c r="AF190" s="64"/>
      <c r="AG190" s="64"/>
      <c r="AH190" s="64"/>
      <c r="AI190" s="64"/>
      <c r="AJ190" s="64"/>
      <c r="AK190" s="64"/>
      <c r="AL190" s="64"/>
    </row>
    <row r="191" spans="1:38" s="120" customFormat="1" ht="18" customHeight="1" x14ac:dyDescent="0.2">
      <c r="A191" s="125">
        <f t="shared" si="213"/>
        <v>89</v>
      </c>
      <c r="B191" s="179"/>
      <c r="C191" s="179"/>
      <c r="D191" s="193" t="s">
        <v>125</v>
      </c>
      <c r="E191" s="176">
        <f>E189*16</f>
        <v>227.83734999999999</v>
      </c>
      <c r="F191" s="177">
        <v>0.05</v>
      </c>
      <c r="G191" s="176">
        <f t="shared" si="259"/>
        <v>239.22921749999998</v>
      </c>
      <c r="H191" s="6" t="s">
        <v>110</v>
      </c>
      <c r="I191" s="185">
        <v>6.0000000000000006E-4</v>
      </c>
      <c r="J191" s="3">
        <f t="shared" si="260"/>
        <v>0.14353753050000001</v>
      </c>
      <c r="K191" s="174">
        <v>43.68</v>
      </c>
      <c r="L191" s="174">
        <f t="shared" si="261"/>
        <v>6.2697193322400002</v>
      </c>
      <c r="M191" s="174">
        <v>3.5999999999999997E-2</v>
      </c>
      <c r="N191" s="175">
        <f t="shared" si="262"/>
        <v>8.6122518299999982</v>
      </c>
      <c r="O191" s="178">
        <f t="shared" si="263"/>
        <v>14.881971162239999</v>
      </c>
      <c r="P191" s="129"/>
      <c r="Q191" s="64"/>
      <c r="R191" s="64"/>
      <c r="S191" s="64"/>
      <c r="T191" s="64"/>
      <c r="U191" s="64"/>
      <c r="V191" s="64"/>
      <c r="W191" s="64"/>
      <c r="X191" s="64"/>
      <c r="Y191" s="64"/>
      <c r="Z191" s="64"/>
      <c r="AA191" s="64"/>
      <c r="AB191" s="64"/>
      <c r="AC191" s="64"/>
      <c r="AD191" s="64"/>
      <c r="AE191" s="64"/>
      <c r="AF191" s="64"/>
      <c r="AG191" s="64"/>
      <c r="AH191" s="64"/>
      <c r="AI191" s="64"/>
      <c r="AJ191" s="64"/>
      <c r="AK191" s="64"/>
      <c r="AL191" s="64"/>
    </row>
    <row r="192" spans="1:38" s="120" customFormat="1" ht="18" customHeight="1" x14ac:dyDescent="0.2">
      <c r="A192" s="125">
        <f t="shared" si="213"/>
        <v>90</v>
      </c>
      <c r="B192" s="179"/>
      <c r="C192" s="179"/>
      <c r="D192" s="193" t="s">
        <v>126</v>
      </c>
      <c r="E192" s="176">
        <f>456*0.053</f>
        <v>24.167999999999999</v>
      </c>
      <c r="F192" s="177">
        <v>0.05</v>
      </c>
      <c r="G192" s="176">
        <f t="shared" si="259"/>
        <v>25.3764</v>
      </c>
      <c r="H192" s="6" t="s">
        <v>122</v>
      </c>
      <c r="I192" s="185">
        <v>0.05</v>
      </c>
      <c r="J192" s="3">
        <f t="shared" si="260"/>
        <v>1.2688200000000001</v>
      </c>
      <c r="K192" s="174">
        <v>43.68</v>
      </c>
      <c r="L192" s="174">
        <f t="shared" si="261"/>
        <v>55.422057600000002</v>
      </c>
      <c r="M192" s="174">
        <v>3</v>
      </c>
      <c r="N192" s="175">
        <f t="shared" si="262"/>
        <v>76.129199999999997</v>
      </c>
      <c r="O192" s="178">
        <f t="shared" si="263"/>
        <v>131.55125759999999</v>
      </c>
      <c r="P192" s="129"/>
      <c r="Q192" s="64"/>
      <c r="R192" s="64"/>
      <c r="S192" s="64"/>
      <c r="T192" s="64"/>
      <c r="U192" s="64"/>
      <c r="V192" s="64"/>
      <c r="W192" s="64"/>
      <c r="X192" s="64"/>
      <c r="Y192" s="64"/>
      <c r="Z192" s="64"/>
      <c r="AA192" s="64"/>
      <c r="AB192" s="64"/>
      <c r="AC192" s="64"/>
      <c r="AD192" s="64"/>
      <c r="AE192" s="64"/>
      <c r="AF192" s="64"/>
      <c r="AG192" s="64"/>
      <c r="AH192" s="64"/>
      <c r="AI192" s="64"/>
      <c r="AJ192" s="64"/>
      <c r="AK192" s="64"/>
      <c r="AL192" s="64"/>
    </row>
    <row r="193" spans="1:38" s="120" customFormat="1" ht="18" customHeight="1" x14ac:dyDescent="0.2">
      <c r="A193" s="125">
        <f t="shared" si="213"/>
        <v>91</v>
      </c>
      <c r="B193" s="179"/>
      <c r="C193" s="179"/>
      <c r="D193" s="193" t="s">
        <v>123</v>
      </c>
      <c r="E193" s="176">
        <f>E189*45</f>
        <v>640.79254687499997</v>
      </c>
      <c r="F193" s="177">
        <v>0</v>
      </c>
      <c r="G193" s="176">
        <f>E193+(E193*F193)</f>
        <v>640.79254687499997</v>
      </c>
      <c r="H193" s="6" t="s">
        <v>111</v>
      </c>
      <c r="I193" s="185">
        <v>3.0000000000000003E-4</v>
      </c>
      <c r="J193" s="3">
        <f>I193*G193</f>
        <v>0.19223776406250001</v>
      </c>
      <c r="K193" s="174">
        <v>43.68</v>
      </c>
      <c r="L193" s="174">
        <f>K193*J193</f>
        <v>8.3969455342500012</v>
      </c>
      <c r="M193" s="174">
        <v>1.7999999999999999E-2</v>
      </c>
      <c r="N193" s="175">
        <f>M193*G193</f>
        <v>11.534265843749999</v>
      </c>
      <c r="O193" s="178">
        <f>L193+N193</f>
        <v>19.931211378</v>
      </c>
      <c r="P193" s="129"/>
      <c r="Q193" s="64"/>
      <c r="R193" s="64"/>
      <c r="S193" s="64"/>
      <c r="T193" s="64"/>
      <c r="U193" s="64"/>
      <c r="V193" s="64"/>
      <c r="W193" s="64"/>
      <c r="X193" s="64"/>
      <c r="Y193" s="64"/>
      <c r="Z193" s="64"/>
      <c r="AA193" s="64"/>
      <c r="AB193" s="64"/>
      <c r="AC193" s="64"/>
      <c r="AD193" s="64"/>
      <c r="AE193" s="64"/>
      <c r="AF193" s="64"/>
      <c r="AG193" s="64"/>
      <c r="AH193" s="64"/>
      <c r="AI193" s="64"/>
      <c r="AJ193" s="64"/>
      <c r="AK193" s="64"/>
      <c r="AL193" s="64"/>
    </row>
    <row r="194" spans="1:38" s="120" customFormat="1" x14ac:dyDescent="0.2">
      <c r="A194" s="125" t="str">
        <f t="shared" si="213"/>
        <v/>
      </c>
      <c r="B194" s="179"/>
      <c r="C194" s="179"/>
      <c r="D194" s="42"/>
      <c r="E194" s="176"/>
      <c r="F194" s="177"/>
      <c r="G194" s="176"/>
      <c r="H194" s="6"/>
      <c r="I194" s="3"/>
      <c r="J194" s="3"/>
      <c r="K194" s="134"/>
      <c r="L194" s="134"/>
      <c r="M194" s="134"/>
      <c r="N194" s="137"/>
      <c r="O194" s="178"/>
      <c r="P194" s="129"/>
      <c r="Q194" s="64"/>
      <c r="R194" s="64"/>
      <c r="S194" s="64"/>
      <c r="T194" s="64"/>
      <c r="U194" s="64"/>
      <c r="V194" s="64"/>
      <c r="W194" s="64"/>
      <c r="X194" s="64"/>
      <c r="Y194" s="64"/>
      <c r="Z194" s="64"/>
      <c r="AA194" s="64"/>
      <c r="AB194" s="64"/>
      <c r="AC194" s="64"/>
      <c r="AD194" s="64"/>
      <c r="AE194" s="64"/>
      <c r="AF194" s="64"/>
      <c r="AG194" s="64"/>
      <c r="AH194" s="64"/>
      <c r="AI194" s="64"/>
      <c r="AJ194" s="64"/>
      <c r="AK194" s="64"/>
      <c r="AL194" s="64"/>
    </row>
    <row r="195" spans="1:38" s="120" customFormat="1" ht="18" customHeight="1" x14ac:dyDescent="0.2">
      <c r="A195" s="125" t="str">
        <f t="shared" si="213"/>
        <v/>
      </c>
      <c r="B195" s="179"/>
      <c r="C195" s="179"/>
      <c r="D195" s="183" t="s">
        <v>145</v>
      </c>
      <c r="E195" s="186">
        <v>24</v>
      </c>
      <c r="F195" s="177"/>
      <c r="G195" s="176"/>
      <c r="H195" s="6"/>
      <c r="I195" s="3"/>
      <c r="J195" s="3"/>
      <c r="K195" s="134"/>
      <c r="L195" s="134"/>
      <c r="M195" s="134"/>
      <c r="N195" s="137"/>
      <c r="O195" s="178"/>
      <c r="P195" s="129"/>
      <c r="Q195" s="64"/>
      <c r="R195" s="64"/>
      <c r="S195" s="64"/>
      <c r="T195" s="64"/>
      <c r="U195" s="64"/>
      <c r="V195" s="64"/>
      <c r="W195" s="64"/>
      <c r="X195" s="64"/>
      <c r="Y195" s="64"/>
      <c r="Z195" s="64"/>
      <c r="AA195" s="64"/>
      <c r="AB195" s="64"/>
      <c r="AC195" s="64"/>
      <c r="AD195" s="64"/>
      <c r="AE195" s="64"/>
      <c r="AF195" s="64"/>
      <c r="AG195" s="64"/>
      <c r="AH195" s="64"/>
      <c r="AI195" s="64"/>
      <c r="AJ195" s="64"/>
      <c r="AK195" s="64"/>
      <c r="AL195" s="64"/>
    </row>
    <row r="196" spans="1:38" s="120" customFormat="1" ht="18" customHeight="1" x14ac:dyDescent="0.2">
      <c r="A196" s="125">
        <f t="shared" si="213"/>
        <v>92</v>
      </c>
      <c r="B196" s="179" t="s">
        <v>172</v>
      </c>
      <c r="C196" s="179" t="s">
        <v>172</v>
      </c>
      <c r="D196" s="5" t="s">
        <v>142</v>
      </c>
      <c r="E196" s="176">
        <f>(E195*7.33)/32</f>
        <v>5.4975000000000005</v>
      </c>
      <c r="F196" s="177">
        <v>0</v>
      </c>
      <c r="G196" s="176">
        <f>E196+(E196*F196)</f>
        <v>5.4975000000000005</v>
      </c>
      <c r="H196" s="6" t="s">
        <v>111</v>
      </c>
      <c r="I196" s="185">
        <v>0.41600000000000004</v>
      </c>
      <c r="J196" s="3">
        <f t="shared" ref="J196" si="264">I196*G196</f>
        <v>2.2869600000000005</v>
      </c>
      <c r="K196" s="174">
        <v>43.68</v>
      </c>
      <c r="L196" s="174">
        <f t="shared" ref="L196" si="265">K196*J196</f>
        <v>99.894412800000026</v>
      </c>
      <c r="M196" s="174">
        <v>26.45</v>
      </c>
      <c r="N196" s="175">
        <f t="shared" ref="N196" si="266">M196*G196</f>
        <v>145.40887500000002</v>
      </c>
      <c r="O196" s="178">
        <f t="shared" ref="O196" si="267">L196+N196</f>
        <v>245.30328780000005</v>
      </c>
      <c r="P196" s="129"/>
      <c r="Q196" s="64"/>
      <c r="R196" s="64"/>
      <c r="S196" s="64"/>
      <c r="T196" s="64"/>
      <c r="U196" s="64"/>
      <c r="V196" s="64"/>
      <c r="W196" s="64"/>
      <c r="X196" s="64"/>
      <c r="Y196" s="64"/>
      <c r="Z196" s="64"/>
      <c r="AA196" s="64"/>
      <c r="AB196" s="64"/>
      <c r="AC196" s="64"/>
      <c r="AD196" s="64"/>
      <c r="AE196" s="64"/>
      <c r="AF196" s="64"/>
      <c r="AG196" s="64"/>
      <c r="AH196" s="64"/>
      <c r="AI196" s="64"/>
      <c r="AJ196" s="64"/>
      <c r="AK196" s="64"/>
      <c r="AL196" s="64"/>
    </row>
    <row r="197" spans="1:38" s="120" customFormat="1" ht="18" customHeight="1" x14ac:dyDescent="0.2">
      <c r="A197" s="125">
        <f t="shared" si="213"/>
        <v>93</v>
      </c>
      <c r="B197" s="179" t="s">
        <v>172</v>
      </c>
      <c r="C197" s="179" t="s">
        <v>172</v>
      </c>
      <c r="D197" s="192" t="s">
        <v>181</v>
      </c>
      <c r="E197" s="176">
        <f>E195*2</f>
        <v>48</v>
      </c>
      <c r="F197" s="177">
        <v>0.05</v>
      </c>
      <c r="G197" s="176">
        <f t="shared" ref="G197:G199" si="268">E197+(E197*F197)</f>
        <v>50.4</v>
      </c>
      <c r="H197" s="6" t="s">
        <v>110</v>
      </c>
      <c r="I197" s="185">
        <v>0.01</v>
      </c>
      <c r="J197" s="3">
        <f t="shared" ref="J197:J199" si="269">I197*G197</f>
        <v>0.504</v>
      </c>
      <c r="K197" s="174">
        <v>43.68</v>
      </c>
      <c r="L197" s="174">
        <f t="shared" ref="L197:L199" si="270">K197*J197</f>
        <v>22.014720000000001</v>
      </c>
      <c r="M197" s="174">
        <v>0.6</v>
      </c>
      <c r="N197" s="175">
        <f t="shared" ref="N197:N199" si="271">M197*G197</f>
        <v>30.24</v>
      </c>
      <c r="O197" s="178">
        <f t="shared" ref="O197:O199" si="272">L197+N197</f>
        <v>52.254719999999999</v>
      </c>
      <c r="P197" s="129"/>
      <c r="Q197" s="64"/>
      <c r="R197" s="64"/>
      <c r="S197" s="64"/>
      <c r="T197" s="64"/>
      <c r="U197" s="64"/>
      <c r="V197" s="64"/>
      <c r="W197" s="64"/>
      <c r="X197" s="64"/>
      <c r="Y197" s="64"/>
      <c r="Z197" s="64"/>
      <c r="AA197" s="64"/>
      <c r="AB197" s="64"/>
      <c r="AC197" s="64"/>
      <c r="AD197" s="64"/>
      <c r="AE197" s="64"/>
      <c r="AF197" s="64"/>
      <c r="AG197" s="64"/>
      <c r="AH197" s="64"/>
      <c r="AI197" s="64"/>
      <c r="AJ197" s="64"/>
      <c r="AK197" s="64"/>
      <c r="AL197" s="64"/>
    </row>
    <row r="198" spans="1:38" s="120" customFormat="1" ht="18" customHeight="1" x14ac:dyDescent="0.2">
      <c r="A198" s="125">
        <f t="shared" si="213"/>
        <v>94</v>
      </c>
      <c r="B198" s="179"/>
      <c r="C198" s="179"/>
      <c r="D198" s="193" t="s">
        <v>125</v>
      </c>
      <c r="E198" s="176">
        <f>E196*16</f>
        <v>87.960000000000008</v>
      </c>
      <c r="F198" s="177">
        <v>0.05</v>
      </c>
      <c r="G198" s="176">
        <f t="shared" si="268"/>
        <v>92.358000000000004</v>
      </c>
      <c r="H198" s="6" t="s">
        <v>110</v>
      </c>
      <c r="I198" s="185">
        <v>6.0000000000000006E-4</v>
      </c>
      <c r="J198" s="3">
        <f t="shared" si="269"/>
        <v>5.5414800000000007E-2</v>
      </c>
      <c r="K198" s="174">
        <v>43.68</v>
      </c>
      <c r="L198" s="174">
        <f t="shared" si="270"/>
        <v>2.4205184640000001</v>
      </c>
      <c r="M198" s="174">
        <v>3.5999999999999997E-2</v>
      </c>
      <c r="N198" s="175">
        <f t="shared" si="271"/>
        <v>3.3248880000000001</v>
      </c>
      <c r="O198" s="178">
        <f t="shared" si="272"/>
        <v>5.7454064640000002</v>
      </c>
      <c r="P198" s="129"/>
      <c r="Q198" s="64"/>
      <c r="R198" s="64"/>
      <c r="S198" s="64"/>
      <c r="T198" s="64"/>
      <c r="U198" s="64"/>
      <c r="V198" s="64"/>
      <c r="W198" s="64"/>
      <c r="X198" s="64"/>
      <c r="Y198" s="64"/>
      <c r="Z198" s="64"/>
      <c r="AA198" s="64"/>
      <c r="AB198" s="64"/>
      <c r="AC198" s="64"/>
      <c r="AD198" s="64"/>
      <c r="AE198" s="64"/>
      <c r="AF198" s="64"/>
      <c r="AG198" s="64"/>
      <c r="AH198" s="64"/>
      <c r="AI198" s="64"/>
      <c r="AJ198" s="64"/>
      <c r="AK198" s="64"/>
      <c r="AL198" s="64"/>
    </row>
    <row r="199" spans="1:38" s="120" customFormat="1" ht="18" customHeight="1" x14ac:dyDescent="0.2">
      <c r="A199" s="125">
        <f t="shared" si="213"/>
        <v>95</v>
      </c>
      <c r="B199" s="179"/>
      <c r="C199" s="179"/>
      <c r="D199" s="193" t="s">
        <v>126</v>
      </c>
      <c r="E199" s="176">
        <f>176*0.053</f>
        <v>9.3279999999999994</v>
      </c>
      <c r="F199" s="177">
        <v>0.05</v>
      </c>
      <c r="G199" s="176">
        <f t="shared" si="268"/>
        <v>9.7943999999999996</v>
      </c>
      <c r="H199" s="6" t="s">
        <v>122</v>
      </c>
      <c r="I199" s="185">
        <v>0.05</v>
      </c>
      <c r="J199" s="3">
        <f t="shared" si="269"/>
        <v>0.48971999999999999</v>
      </c>
      <c r="K199" s="174">
        <v>43.68</v>
      </c>
      <c r="L199" s="174">
        <f t="shared" si="270"/>
        <v>21.390969599999998</v>
      </c>
      <c r="M199" s="174">
        <v>3</v>
      </c>
      <c r="N199" s="175">
        <f t="shared" si="271"/>
        <v>29.383199999999999</v>
      </c>
      <c r="O199" s="178">
        <f t="shared" si="272"/>
        <v>50.774169599999993</v>
      </c>
      <c r="P199" s="129"/>
      <c r="Q199" s="64"/>
      <c r="R199" s="64"/>
      <c r="S199" s="64"/>
      <c r="T199" s="64"/>
      <c r="U199" s="64"/>
      <c r="V199" s="64"/>
      <c r="W199" s="64"/>
      <c r="X199" s="64"/>
      <c r="Y199" s="64"/>
      <c r="Z199" s="64"/>
      <c r="AA199" s="64"/>
      <c r="AB199" s="64"/>
      <c r="AC199" s="64"/>
      <c r="AD199" s="64"/>
      <c r="AE199" s="64"/>
      <c r="AF199" s="64"/>
      <c r="AG199" s="64"/>
      <c r="AH199" s="64"/>
      <c r="AI199" s="64"/>
      <c r="AJ199" s="64"/>
      <c r="AK199" s="64"/>
      <c r="AL199" s="64"/>
    </row>
    <row r="200" spans="1:38" s="120" customFormat="1" ht="18" customHeight="1" x14ac:dyDescent="0.2">
      <c r="A200" s="125">
        <f t="shared" si="213"/>
        <v>96</v>
      </c>
      <c r="B200" s="179"/>
      <c r="C200" s="179"/>
      <c r="D200" s="193" t="s">
        <v>123</v>
      </c>
      <c r="E200" s="176">
        <f>E196*45</f>
        <v>247.38750000000002</v>
      </c>
      <c r="F200" s="177">
        <v>0</v>
      </c>
      <c r="G200" s="176">
        <f>E200+(E200*F200)</f>
        <v>247.38750000000002</v>
      </c>
      <c r="H200" s="6" t="s">
        <v>111</v>
      </c>
      <c r="I200" s="185">
        <v>3.0000000000000003E-4</v>
      </c>
      <c r="J200" s="3">
        <f>I200*G200</f>
        <v>7.4216250000000011E-2</v>
      </c>
      <c r="K200" s="174">
        <v>43.68</v>
      </c>
      <c r="L200" s="174">
        <f>K200*J200</f>
        <v>3.2417658000000005</v>
      </c>
      <c r="M200" s="174">
        <v>1.7999999999999999E-2</v>
      </c>
      <c r="N200" s="175">
        <f>M200*G200</f>
        <v>4.4529750000000003</v>
      </c>
      <c r="O200" s="178">
        <f>L200+N200</f>
        <v>7.6947408000000008</v>
      </c>
      <c r="P200" s="129"/>
      <c r="Q200" s="64"/>
      <c r="R200" s="64"/>
      <c r="S200" s="64"/>
      <c r="T200" s="64"/>
      <c r="U200" s="64"/>
      <c r="V200" s="64"/>
      <c r="W200" s="64"/>
      <c r="X200" s="64"/>
      <c r="Y200" s="64"/>
      <c r="Z200" s="64"/>
      <c r="AA200" s="64"/>
      <c r="AB200" s="64"/>
      <c r="AC200" s="64"/>
      <c r="AD200" s="64"/>
      <c r="AE200" s="64"/>
      <c r="AF200" s="64"/>
      <c r="AG200" s="64"/>
      <c r="AH200" s="64"/>
      <c r="AI200" s="64"/>
      <c r="AJ200" s="64"/>
      <c r="AK200" s="64"/>
      <c r="AL200" s="64"/>
    </row>
    <row r="201" spans="1:38" s="120" customFormat="1" x14ac:dyDescent="0.2">
      <c r="A201" s="125" t="str">
        <f t="shared" si="213"/>
        <v/>
      </c>
      <c r="B201" s="179"/>
      <c r="C201" s="179"/>
      <c r="D201" s="42"/>
      <c r="E201" s="176"/>
      <c r="F201" s="177"/>
      <c r="G201" s="176"/>
      <c r="H201" s="6"/>
      <c r="I201" s="3"/>
      <c r="J201" s="3"/>
      <c r="K201" s="134"/>
      <c r="L201" s="134"/>
      <c r="M201" s="134"/>
      <c r="N201" s="137"/>
      <c r="O201" s="178"/>
      <c r="P201" s="129"/>
      <c r="Q201" s="64"/>
      <c r="R201" s="64"/>
      <c r="S201" s="64"/>
      <c r="T201" s="64"/>
      <c r="U201" s="64"/>
      <c r="V201" s="64"/>
      <c r="W201" s="64"/>
      <c r="X201" s="64"/>
      <c r="Y201" s="64"/>
      <c r="Z201" s="64"/>
      <c r="AA201" s="64"/>
      <c r="AB201" s="64"/>
      <c r="AC201" s="64"/>
      <c r="AD201" s="64"/>
      <c r="AE201" s="64"/>
      <c r="AF201" s="64"/>
      <c r="AG201" s="64"/>
      <c r="AH201" s="64"/>
      <c r="AI201" s="64"/>
      <c r="AJ201" s="64"/>
      <c r="AK201" s="64"/>
      <c r="AL201" s="64"/>
    </row>
    <row r="202" spans="1:38" s="120" customFormat="1" ht="18" customHeight="1" x14ac:dyDescent="0.2">
      <c r="A202" s="125" t="str">
        <f t="shared" si="213"/>
        <v/>
      </c>
      <c r="B202" s="179"/>
      <c r="C202" s="179"/>
      <c r="D202" s="183" t="s">
        <v>138</v>
      </c>
      <c r="E202" s="186">
        <v>43</v>
      </c>
      <c r="F202" s="177"/>
      <c r="G202" s="176"/>
      <c r="H202" s="6"/>
      <c r="I202" s="3"/>
      <c r="J202" s="3"/>
      <c r="K202" s="134"/>
      <c r="L202" s="134"/>
      <c r="M202" s="134"/>
      <c r="N202" s="137"/>
      <c r="O202" s="178"/>
      <c r="P202" s="129"/>
      <c r="Q202" s="64"/>
      <c r="R202" s="64"/>
      <c r="S202" s="64"/>
      <c r="T202" s="64"/>
      <c r="U202" s="64"/>
      <c r="V202" s="64"/>
      <c r="W202" s="64"/>
      <c r="X202" s="64"/>
      <c r="Y202" s="64"/>
      <c r="Z202" s="64"/>
      <c r="AA202" s="64"/>
      <c r="AB202" s="64"/>
      <c r="AC202" s="64"/>
      <c r="AD202" s="64"/>
      <c r="AE202" s="64"/>
      <c r="AF202" s="64"/>
      <c r="AG202" s="64"/>
      <c r="AH202" s="64"/>
      <c r="AI202" s="64"/>
      <c r="AJ202" s="64"/>
      <c r="AK202" s="64"/>
      <c r="AL202" s="64"/>
    </row>
    <row r="203" spans="1:38" s="120" customFormat="1" ht="18" customHeight="1" x14ac:dyDescent="0.2">
      <c r="A203" s="125">
        <f t="shared" si="213"/>
        <v>97</v>
      </c>
      <c r="B203" s="179" t="s">
        <v>172</v>
      </c>
      <c r="C203" s="179" t="s">
        <v>172</v>
      </c>
      <c r="D203" s="5" t="s">
        <v>142</v>
      </c>
      <c r="E203" s="176">
        <f>6.5*42.62/32</f>
        <v>8.6571874999999991</v>
      </c>
      <c r="F203" s="177">
        <v>0</v>
      </c>
      <c r="G203" s="176">
        <f>E203+(E203*F203)</f>
        <v>8.6571874999999991</v>
      </c>
      <c r="H203" s="6" t="s">
        <v>111</v>
      </c>
      <c r="I203" s="185">
        <v>0.41600000000000004</v>
      </c>
      <c r="J203" s="3">
        <f t="shared" ref="J203" si="273">I203*G203</f>
        <v>3.6013899999999999</v>
      </c>
      <c r="K203" s="174">
        <v>43.68</v>
      </c>
      <c r="L203" s="174">
        <f t="shared" ref="L203" si="274">K203*J203</f>
        <v>157.30871519999999</v>
      </c>
      <c r="M203" s="174">
        <v>26.45</v>
      </c>
      <c r="N203" s="175">
        <f t="shared" ref="N203" si="275">M203*G203</f>
        <v>228.98260937499998</v>
      </c>
      <c r="O203" s="178">
        <f t="shared" ref="O203" si="276">L203+N203</f>
        <v>386.29132457499998</v>
      </c>
      <c r="P203" s="129"/>
      <c r="Q203" s="64"/>
      <c r="R203" s="64"/>
      <c r="S203" s="64"/>
      <c r="T203" s="64"/>
      <c r="U203" s="64"/>
      <c r="V203" s="64"/>
      <c r="W203" s="64"/>
      <c r="X203" s="64"/>
      <c r="Y203" s="64"/>
      <c r="Z203" s="64"/>
      <c r="AA203" s="64"/>
      <c r="AB203" s="64"/>
      <c r="AC203" s="64"/>
      <c r="AD203" s="64"/>
      <c r="AE203" s="64"/>
      <c r="AF203" s="64"/>
      <c r="AG203" s="64"/>
      <c r="AH203" s="64"/>
      <c r="AI203" s="64"/>
      <c r="AJ203" s="64"/>
      <c r="AK203" s="64"/>
      <c r="AL203" s="64"/>
    </row>
    <row r="204" spans="1:38" s="120" customFormat="1" ht="18" customHeight="1" x14ac:dyDescent="0.2">
      <c r="A204" s="125">
        <f t="shared" si="213"/>
        <v>98</v>
      </c>
      <c r="B204" s="179" t="s">
        <v>172</v>
      </c>
      <c r="C204" s="179" t="s">
        <v>172</v>
      </c>
      <c r="D204" s="192" t="s">
        <v>181</v>
      </c>
      <c r="E204" s="176">
        <f>E202*2</f>
        <v>86</v>
      </c>
      <c r="F204" s="177">
        <v>0.05</v>
      </c>
      <c r="G204" s="176">
        <f t="shared" ref="G204:G206" si="277">E204+(E204*F204)</f>
        <v>90.3</v>
      </c>
      <c r="H204" s="6" t="s">
        <v>110</v>
      </c>
      <c r="I204" s="185">
        <v>0.01</v>
      </c>
      <c r="J204" s="3">
        <f t="shared" ref="J204:J206" si="278">I204*G204</f>
        <v>0.90300000000000002</v>
      </c>
      <c r="K204" s="174">
        <v>43.68</v>
      </c>
      <c r="L204" s="174">
        <f t="shared" ref="L204:L206" si="279">K204*J204</f>
        <v>39.443040000000003</v>
      </c>
      <c r="M204" s="174">
        <v>0.6</v>
      </c>
      <c r="N204" s="175">
        <f t="shared" ref="N204:N206" si="280">M204*G204</f>
        <v>54.18</v>
      </c>
      <c r="O204" s="178">
        <f t="shared" ref="O204:O206" si="281">L204+N204</f>
        <v>93.623040000000003</v>
      </c>
      <c r="P204" s="129"/>
      <c r="Q204" s="64"/>
      <c r="R204" s="64"/>
      <c r="S204" s="64"/>
      <c r="T204" s="64"/>
      <c r="U204" s="64"/>
      <c r="V204" s="64"/>
      <c r="W204" s="64"/>
      <c r="X204" s="64"/>
      <c r="Y204" s="64"/>
      <c r="Z204" s="64"/>
      <c r="AA204" s="64"/>
      <c r="AB204" s="64"/>
      <c r="AC204" s="64"/>
      <c r="AD204" s="64"/>
      <c r="AE204" s="64"/>
      <c r="AF204" s="64"/>
      <c r="AG204" s="64"/>
      <c r="AH204" s="64"/>
      <c r="AI204" s="64"/>
      <c r="AJ204" s="64"/>
      <c r="AK204" s="64"/>
      <c r="AL204" s="64"/>
    </row>
    <row r="205" spans="1:38" s="120" customFormat="1" ht="18" customHeight="1" x14ac:dyDescent="0.2">
      <c r="A205" s="125">
        <f t="shared" si="213"/>
        <v>99</v>
      </c>
      <c r="B205" s="179"/>
      <c r="C205" s="179"/>
      <c r="D205" s="193" t="s">
        <v>125</v>
      </c>
      <c r="E205" s="176">
        <f>E203*16</f>
        <v>138.51499999999999</v>
      </c>
      <c r="F205" s="177">
        <v>0.05</v>
      </c>
      <c r="G205" s="176">
        <f t="shared" si="277"/>
        <v>145.44074999999998</v>
      </c>
      <c r="H205" s="6" t="s">
        <v>110</v>
      </c>
      <c r="I205" s="185">
        <v>6.0000000000000006E-4</v>
      </c>
      <c r="J205" s="3">
        <f t="shared" si="278"/>
        <v>8.7264449999999993E-2</v>
      </c>
      <c r="K205" s="174">
        <v>43.68</v>
      </c>
      <c r="L205" s="174">
        <f t="shared" si="279"/>
        <v>3.8117111759999998</v>
      </c>
      <c r="M205" s="174">
        <v>3.5999999999999997E-2</v>
      </c>
      <c r="N205" s="175">
        <f t="shared" si="280"/>
        <v>5.2358669999999989</v>
      </c>
      <c r="O205" s="178">
        <f t="shared" si="281"/>
        <v>9.0475781759999983</v>
      </c>
      <c r="P205" s="129"/>
      <c r="Q205" s="64"/>
      <c r="R205" s="64"/>
      <c r="S205" s="64"/>
      <c r="T205" s="64"/>
      <c r="U205" s="64"/>
      <c r="V205" s="64"/>
      <c r="W205" s="64"/>
      <c r="X205" s="64"/>
      <c r="Y205" s="64"/>
      <c r="Z205" s="64"/>
      <c r="AA205" s="64"/>
      <c r="AB205" s="64"/>
      <c r="AC205" s="64"/>
      <c r="AD205" s="64"/>
      <c r="AE205" s="64"/>
      <c r="AF205" s="64"/>
      <c r="AG205" s="64"/>
      <c r="AH205" s="64"/>
      <c r="AI205" s="64"/>
      <c r="AJ205" s="64"/>
      <c r="AK205" s="64"/>
      <c r="AL205" s="64"/>
    </row>
    <row r="206" spans="1:38" s="120" customFormat="1" ht="18" customHeight="1" x14ac:dyDescent="0.2">
      <c r="A206" s="125">
        <f t="shared" si="213"/>
        <v>100</v>
      </c>
      <c r="B206" s="179"/>
      <c r="C206" s="179"/>
      <c r="D206" s="193" t="s">
        <v>126</v>
      </c>
      <c r="E206" s="176">
        <f>277*0.053</f>
        <v>14.680999999999999</v>
      </c>
      <c r="F206" s="177">
        <v>0.05</v>
      </c>
      <c r="G206" s="176">
        <f t="shared" si="277"/>
        <v>15.415049999999999</v>
      </c>
      <c r="H206" s="6" t="s">
        <v>122</v>
      </c>
      <c r="I206" s="185">
        <v>0.05</v>
      </c>
      <c r="J206" s="3">
        <f t="shared" si="278"/>
        <v>0.77075249999999995</v>
      </c>
      <c r="K206" s="174">
        <v>43.68</v>
      </c>
      <c r="L206" s="174">
        <f t="shared" si="279"/>
        <v>33.666469199999995</v>
      </c>
      <c r="M206" s="174">
        <v>3</v>
      </c>
      <c r="N206" s="175">
        <f t="shared" si="280"/>
        <v>46.245149999999995</v>
      </c>
      <c r="O206" s="178">
        <f t="shared" si="281"/>
        <v>79.91161919999999</v>
      </c>
      <c r="P206" s="129"/>
      <c r="Q206" s="64"/>
      <c r="R206" s="64"/>
      <c r="S206" s="64"/>
      <c r="T206" s="64"/>
      <c r="U206" s="64"/>
      <c r="V206" s="64"/>
      <c r="W206" s="64"/>
      <c r="X206" s="64"/>
      <c r="Y206" s="64"/>
      <c r="Z206" s="64"/>
      <c r="AA206" s="64"/>
      <c r="AB206" s="64"/>
      <c r="AC206" s="64"/>
      <c r="AD206" s="64"/>
      <c r="AE206" s="64"/>
      <c r="AF206" s="64"/>
      <c r="AG206" s="64"/>
      <c r="AH206" s="64"/>
      <c r="AI206" s="64"/>
      <c r="AJ206" s="64"/>
      <c r="AK206" s="64"/>
      <c r="AL206" s="64"/>
    </row>
    <row r="207" spans="1:38" s="120" customFormat="1" ht="18" customHeight="1" x14ac:dyDescent="0.2">
      <c r="A207" s="125">
        <f t="shared" si="213"/>
        <v>101</v>
      </c>
      <c r="B207" s="179"/>
      <c r="C207" s="179"/>
      <c r="D207" s="193" t="s">
        <v>123</v>
      </c>
      <c r="E207" s="176">
        <f>E203*45</f>
        <v>389.57343749999995</v>
      </c>
      <c r="F207" s="177">
        <v>0</v>
      </c>
      <c r="G207" s="176">
        <f>E207+(E207*F207)</f>
        <v>389.57343749999995</v>
      </c>
      <c r="H207" s="6" t="s">
        <v>111</v>
      </c>
      <c r="I207" s="185">
        <v>3.0000000000000003E-4</v>
      </c>
      <c r="J207" s="3">
        <f>I207*G207</f>
        <v>0.11687203124999999</v>
      </c>
      <c r="K207" s="174">
        <v>43.68</v>
      </c>
      <c r="L207" s="174">
        <f>K207*J207</f>
        <v>5.104970325</v>
      </c>
      <c r="M207" s="174">
        <v>1.7999999999999999E-2</v>
      </c>
      <c r="N207" s="175">
        <f>M207*G207</f>
        <v>7.0123218749999987</v>
      </c>
      <c r="O207" s="178">
        <f>L207+N207</f>
        <v>12.117292199999998</v>
      </c>
      <c r="P207" s="129"/>
      <c r="Q207" s="64"/>
      <c r="R207" s="64"/>
      <c r="S207" s="64"/>
      <c r="T207" s="64"/>
      <c r="U207" s="64"/>
      <c r="V207" s="64"/>
      <c r="W207" s="64"/>
      <c r="X207" s="64"/>
      <c r="Y207" s="64"/>
      <c r="Z207" s="64"/>
      <c r="AA207" s="64"/>
      <c r="AB207" s="64"/>
      <c r="AC207" s="64"/>
      <c r="AD207" s="64"/>
      <c r="AE207" s="64"/>
      <c r="AF207" s="64"/>
      <c r="AG207" s="64"/>
      <c r="AH207" s="64"/>
      <c r="AI207" s="64"/>
      <c r="AJ207" s="64"/>
      <c r="AK207" s="64"/>
      <c r="AL207" s="64"/>
    </row>
    <row r="208" spans="1:38" s="120" customFormat="1" x14ac:dyDescent="0.2">
      <c r="A208" s="125" t="str">
        <f t="shared" si="213"/>
        <v/>
      </c>
      <c r="B208" s="179"/>
      <c r="C208" s="179"/>
      <c r="D208" s="42"/>
      <c r="E208" s="176"/>
      <c r="F208" s="177"/>
      <c r="G208" s="176"/>
      <c r="H208" s="6"/>
      <c r="I208" s="3"/>
      <c r="J208" s="3"/>
      <c r="K208" s="134"/>
      <c r="L208" s="134"/>
      <c r="M208" s="134"/>
      <c r="N208" s="137"/>
      <c r="O208" s="178"/>
      <c r="P208" s="129"/>
      <c r="Q208" s="64"/>
      <c r="R208" s="64"/>
      <c r="S208" s="64"/>
      <c r="T208" s="64"/>
      <c r="U208" s="64"/>
      <c r="V208" s="64"/>
      <c r="W208" s="64"/>
      <c r="X208" s="64"/>
      <c r="Y208" s="64"/>
      <c r="Z208" s="64"/>
      <c r="AA208" s="64"/>
      <c r="AB208" s="64"/>
      <c r="AC208" s="64"/>
      <c r="AD208" s="64"/>
      <c r="AE208" s="64"/>
      <c r="AF208" s="64"/>
      <c r="AG208" s="64"/>
      <c r="AH208" s="64"/>
      <c r="AI208" s="64"/>
      <c r="AJ208" s="64"/>
      <c r="AK208" s="64"/>
      <c r="AL208" s="64"/>
    </row>
    <row r="209" spans="1:38" s="120" customFormat="1" ht="18" customHeight="1" x14ac:dyDescent="0.2">
      <c r="A209" s="125" t="str">
        <f t="shared" si="213"/>
        <v/>
      </c>
      <c r="B209" s="179"/>
      <c r="C209" s="179"/>
      <c r="D209" s="183" t="s">
        <v>148</v>
      </c>
      <c r="E209" s="186">
        <v>25</v>
      </c>
      <c r="F209" s="177"/>
      <c r="G209" s="176"/>
      <c r="H209" s="6"/>
      <c r="I209" s="3"/>
      <c r="J209" s="3"/>
      <c r="K209" s="134"/>
      <c r="L209" s="134"/>
      <c r="M209" s="134"/>
      <c r="N209" s="137"/>
      <c r="O209" s="178"/>
      <c r="P209" s="129"/>
      <c r="Q209" s="64"/>
      <c r="R209" s="64"/>
      <c r="S209" s="64"/>
      <c r="T209" s="64"/>
      <c r="U209" s="64"/>
      <c r="V209" s="64"/>
      <c r="W209" s="64"/>
      <c r="X209" s="64"/>
      <c r="Y209" s="64"/>
      <c r="Z209" s="64"/>
      <c r="AA209" s="64"/>
      <c r="AB209" s="64"/>
      <c r="AC209" s="64"/>
      <c r="AD209" s="64"/>
      <c r="AE209" s="64"/>
      <c r="AF209" s="64"/>
      <c r="AG209" s="64"/>
      <c r="AH209" s="64"/>
      <c r="AI209" s="64"/>
      <c r="AJ209" s="64"/>
      <c r="AK209" s="64"/>
      <c r="AL209" s="64"/>
    </row>
    <row r="210" spans="1:38" s="120" customFormat="1" ht="18" customHeight="1" x14ac:dyDescent="0.2">
      <c r="A210" s="125">
        <f t="shared" si="213"/>
        <v>102</v>
      </c>
      <c r="B210" s="179" t="s">
        <v>172</v>
      </c>
      <c r="C210" s="179" t="s">
        <v>172</v>
      </c>
      <c r="D210" s="5" t="s">
        <v>137</v>
      </c>
      <c r="E210" s="176">
        <f>9*E209/32</f>
        <v>7.03125</v>
      </c>
      <c r="F210" s="177">
        <v>0</v>
      </c>
      <c r="G210" s="176">
        <f>E210+(E210*F210)</f>
        <v>7.03125</v>
      </c>
      <c r="H210" s="6" t="s">
        <v>111</v>
      </c>
      <c r="I210" s="185">
        <v>0.41600000000000004</v>
      </c>
      <c r="J210" s="3">
        <f t="shared" ref="J210:J213" si="282">I210*G210</f>
        <v>2.9250000000000003</v>
      </c>
      <c r="K210" s="174">
        <v>43.68</v>
      </c>
      <c r="L210" s="174">
        <f t="shared" ref="L210:L213" si="283">K210*J210</f>
        <v>127.76400000000001</v>
      </c>
      <c r="M210" s="174">
        <v>24.96</v>
      </c>
      <c r="N210" s="175">
        <f t="shared" ref="N210:N213" si="284">M210*G210</f>
        <v>175.5</v>
      </c>
      <c r="O210" s="178">
        <f t="shared" ref="O210:O213" si="285">L210+N210</f>
        <v>303.26400000000001</v>
      </c>
      <c r="P210" s="129"/>
      <c r="Q210" s="64"/>
      <c r="R210" s="64"/>
      <c r="S210" s="64"/>
      <c r="T210" s="64"/>
      <c r="U210" s="64"/>
      <c r="V210" s="64"/>
      <c r="W210" s="64"/>
      <c r="X210" s="64"/>
      <c r="Y210" s="64"/>
      <c r="Z210" s="64"/>
      <c r="AA210" s="64"/>
      <c r="AB210" s="64"/>
      <c r="AC210" s="64"/>
      <c r="AD210" s="64"/>
      <c r="AE210" s="64"/>
      <c r="AF210" s="64"/>
      <c r="AG210" s="64"/>
      <c r="AH210" s="64"/>
      <c r="AI210" s="64"/>
      <c r="AJ210" s="64"/>
      <c r="AK210" s="64"/>
      <c r="AL210" s="64"/>
    </row>
    <row r="211" spans="1:38" s="120" customFormat="1" ht="18" customHeight="1" x14ac:dyDescent="0.2">
      <c r="A211" s="125">
        <f t="shared" si="213"/>
        <v>103</v>
      </c>
      <c r="B211" s="179" t="s">
        <v>172</v>
      </c>
      <c r="C211" s="179" t="s">
        <v>172</v>
      </c>
      <c r="D211" s="192" t="s">
        <v>181</v>
      </c>
      <c r="E211" s="176">
        <f>E209*2*2</f>
        <v>100</v>
      </c>
      <c r="F211" s="177">
        <v>0.05</v>
      </c>
      <c r="G211" s="176">
        <f t="shared" ref="G211:G213" si="286">E211+(E211*F211)</f>
        <v>105</v>
      </c>
      <c r="H211" s="6" t="s">
        <v>110</v>
      </c>
      <c r="I211" s="185">
        <v>0.01</v>
      </c>
      <c r="J211" s="3">
        <f t="shared" si="282"/>
        <v>1.05</v>
      </c>
      <c r="K211" s="174">
        <v>43.68</v>
      </c>
      <c r="L211" s="174">
        <f t="shared" si="283"/>
        <v>45.864000000000004</v>
      </c>
      <c r="M211" s="174">
        <v>0.6</v>
      </c>
      <c r="N211" s="175">
        <f t="shared" si="284"/>
        <v>63</v>
      </c>
      <c r="O211" s="178">
        <f t="shared" si="285"/>
        <v>108.864</v>
      </c>
      <c r="P211" s="129"/>
      <c r="Q211" s="64"/>
      <c r="R211" s="64"/>
      <c r="S211" s="64"/>
      <c r="T211" s="64"/>
      <c r="U211" s="64"/>
      <c r="V211" s="64"/>
      <c r="W211" s="64"/>
      <c r="X211" s="64"/>
      <c r="Y211" s="64"/>
      <c r="Z211" s="64"/>
      <c r="AA211" s="64"/>
      <c r="AB211" s="64"/>
      <c r="AC211" s="64"/>
      <c r="AD211" s="64"/>
      <c r="AE211" s="64"/>
      <c r="AF211" s="64"/>
      <c r="AG211" s="64"/>
      <c r="AH211" s="64"/>
      <c r="AI211" s="64"/>
      <c r="AJ211" s="64"/>
      <c r="AK211" s="64"/>
      <c r="AL211" s="64"/>
    </row>
    <row r="212" spans="1:38" s="120" customFormat="1" ht="18" customHeight="1" x14ac:dyDescent="0.2">
      <c r="A212" s="125">
        <f t="shared" ref="A212:A275" si="287">IF(H212&lt;&gt;"",1+MAX(A200:A211),"")</f>
        <v>104</v>
      </c>
      <c r="B212" s="179"/>
      <c r="C212" s="179"/>
      <c r="D212" s="193" t="s">
        <v>125</v>
      </c>
      <c r="E212" s="176">
        <f>E210*16</f>
        <v>112.5</v>
      </c>
      <c r="F212" s="177">
        <v>0.05</v>
      </c>
      <c r="G212" s="176">
        <f t="shared" si="286"/>
        <v>118.125</v>
      </c>
      <c r="H212" s="6" t="s">
        <v>110</v>
      </c>
      <c r="I212" s="185">
        <v>6.0000000000000006E-4</v>
      </c>
      <c r="J212" s="3">
        <f t="shared" si="282"/>
        <v>7.0875000000000007E-2</v>
      </c>
      <c r="K212" s="174">
        <v>43.68</v>
      </c>
      <c r="L212" s="174">
        <f t="shared" si="283"/>
        <v>3.0958200000000002</v>
      </c>
      <c r="M212" s="174">
        <v>3.5999999999999997E-2</v>
      </c>
      <c r="N212" s="175">
        <f t="shared" si="284"/>
        <v>4.2524999999999995</v>
      </c>
      <c r="O212" s="178">
        <f t="shared" si="285"/>
        <v>7.3483199999999993</v>
      </c>
      <c r="P212" s="129"/>
      <c r="Q212" s="64"/>
      <c r="R212" s="64"/>
      <c r="S212" s="64"/>
      <c r="T212" s="64"/>
      <c r="U212" s="64"/>
      <c r="V212" s="64"/>
      <c r="W212" s="64"/>
      <c r="X212" s="64"/>
      <c r="Y212" s="64"/>
      <c r="Z212" s="64"/>
      <c r="AA212" s="64"/>
      <c r="AB212" s="64"/>
      <c r="AC212" s="64"/>
      <c r="AD212" s="64"/>
      <c r="AE212" s="64"/>
      <c r="AF212" s="64"/>
      <c r="AG212" s="64"/>
      <c r="AH212" s="64"/>
      <c r="AI212" s="64"/>
      <c r="AJ212" s="64"/>
      <c r="AK212" s="64"/>
      <c r="AL212" s="64"/>
    </row>
    <row r="213" spans="1:38" s="120" customFormat="1" ht="18" customHeight="1" x14ac:dyDescent="0.2">
      <c r="A213" s="125">
        <f t="shared" si="287"/>
        <v>105</v>
      </c>
      <c r="B213" s="179"/>
      <c r="C213" s="179"/>
      <c r="D213" s="193" t="s">
        <v>126</v>
      </c>
      <c r="E213" s="176">
        <f>223*0.053</f>
        <v>11.818999999999999</v>
      </c>
      <c r="F213" s="177">
        <v>0.05</v>
      </c>
      <c r="G213" s="176">
        <f t="shared" si="286"/>
        <v>12.409949999999998</v>
      </c>
      <c r="H213" s="6" t="s">
        <v>122</v>
      </c>
      <c r="I213" s="185">
        <v>0.05</v>
      </c>
      <c r="J213" s="3">
        <f t="shared" si="282"/>
        <v>0.62049749999999992</v>
      </c>
      <c r="K213" s="174">
        <v>43.68</v>
      </c>
      <c r="L213" s="174">
        <f t="shared" si="283"/>
        <v>27.103330799999995</v>
      </c>
      <c r="M213" s="174">
        <v>3</v>
      </c>
      <c r="N213" s="175">
        <f t="shared" si="284"/>
        <v>37.229849999999999</v>
      </c>
      <c r="O213" s="178">
        <f t="shared" si="285"/>
        <v>64.333180799999994</v>
      </c>
      <c r="P213" s="129"/>
      <c r="Q213" s="64"/>
      <c r="R213" s="64"/>
      <c r="S213" s="64"/>
      <c r="T213" s="64"/>
      <c r="U213" s="64"/>
      <c r="V213" s="64"/>
      <c r="W213" s="64"/>
      <c r="X213" s="64"/>
      <c r="Y213" s="64"/>
      <c r="Z213" s="64"/>
      <c r="AA213" s="64"/>
      <c r="AB213" s="64"/>
      <c r="AC213" s="64"/>
      <c r="AD213" s="64"/>
      <c r="AE213" s="64"/>
      <c r="AF213" s="64"/>
      <c r="AG213" s="64"/>
      <c r="AH213" s="64"/>
      <c r="AI213" s="64"/>
      <c r="AJ213" s="64"/>
      <c r="AK213" s="64"/>
      <c r="AL213" s="64"/>
    </row>
    <row r="214" spans="1:38" s="120" customFormat="1" ht="18" customHeight="1" x14ac:dyDescent="0.2">
      <c r="A214" s="125">
        <f t="shared" si="287"/>
        <v>106</v>
      </c>
      <c r="B214" s="179"/>
      <c r="C214" s="179"/>
      <c r="D214" s="193" t="s">
        <v>123</v>
      </c>
      <c r="E214" s="176">
        <f>E210*45</f>
        <v>316.40625</v>
      </c>
      <c r="F214" s="177">
        <v>0</v>
      </c>
      <c r="G214" s="176">
        <f>E214+(E214*F214)</f>
        <v>316.40625</v>
      </c>
      <c r="H214" s="6" t="s">
        <v>111</v>
      </c>
      <c r="I214" s="185">
        <v>3.0000000000000003E-4</v>
      </c>
      <c r="J214" s="3">
        <f>I214*G214</f>
        <v>9.4921875000000003E-2</v>
      </c>
      <c r="K214" s="174">
        <v>43.68</v>
      </c>
      <c r="L214" s="174">
        <f>K214*J214</f>
        <v>4.1461874999999999</v>
      </c>
      <c r="M214" s="174">
        <v>1.7999999999999999E-2</v>
      </c>
      <c r="N214" s="175">
        <f>M214*G214</f>
        <v>5.6953125</v>
      </c>
      <c r="O214" s="178">
        <f>L214+N214</f>
        <v>9.8414999999999999</v>
      </c>
      <c r="P214" s="129"/>
      <c r="Q214" s="64"/>
      <c r="R214" s="64"/>
      <c r="S214" s="64"/>
      <c r="T214" s="64"/>
      <c r="U214" s="64"/>
      <c r="V214" s="64"/>
      <c r="W214" s="64"/>
      <c r="X214" s="64"/>
      <c r="Y214" s="64"/>
      <c r="Z214" s="64"/>
      <c r="AA214" s="64"/>
      <c r="AB214" s="64"/>
      <c r="AC214" s="64"/>
      <c r="AD214" s="64"/>
      <c r="AE214" s="64"/>
      <c r="AF214" s="64"/>
      <c r="AG214" s="64"/>
      <c r="AH214" s="64"/>
      <c r="AI214" s="64"/>
      <c r="AJ214" s="64"/>
      <c r="AK214" s="64"/>
      <c r="AL214" s="64"/>
    </row>
    <row r="215" spans="1:38" s="120" customFormat="1" x14ac:dyDescent="0.2">
      <c r="A215" s="125" t="str">
        <f t="shared" si="287"/>
        <v/>
      </c>
      <c r="B215" s="179"/>
      <c r="C215" s="179"/>
      <c r="D215" s="42"/>
      <c r="E215" s="176"/>
      <c r="F215" s="177"/>
      <c r="G215" s="176"/>
      <c r="H215" s="6"/>
      <c r="I215" s="3"/>
      <c r="J215" s="3"/>
      <c r="K215" s="134"/>
      <c r="L215" s="134"/>
      <c r="M215" s="134"/>
      <c r="N215" s="137"/>
      <c r="O215" s="178"/>
      <c r="P215" s="129"/>
      <c r="Q215" s="64"/>
      <c r="R215" s="64"/>
      <c r="S215" s="64"/>
      <c r="T215" s="64"/>
      <c r="U215" s="64"/>
      <c r="V215" s="64"/>
      <c r="W215" s="64"/>
      <c r="X215" s="64"/>
      <c r="Y215" s="64"/>
      <c r="Z215" s="64"/>
      <c r="AA215" s="64"/>
      <c r="AB215" s="64"/>
      <c r="AC215" s="64"/>
      <c r="AD215" s="64"/>
      <c r="AE215" s="64"/>
      <c r="AF215" s="64"/>
      <c r="AG215" s="64"/>
      <c r="AH215" s="64"/>
      <c r="AI215" s="64"/>
      <c r="AJ215" s="64"/>
      <c r="AK215" s="64"/>
      <c r="AL215" s="64"/>
    </row>
    <row r="216" spans="1:38" s="120" customFormat="1" ht="18" customHeight="1" x14ac:dyDescent="0.2">
      <c r="A216" s="125" t="str">
        <f t="shared" si="287"/>
        <v/>
      </c>
      <c r="B216" s="179"/>
      <c r="C216" s="179"/>
      <c r="D216" s="183" t="s">
        <v>159</v>
      </c>
      <c r="E216" s="186">
        <v>40</v>
      </c>
      <c r="F216" s="177"/>
      <c r="G216" s="176"/>
      <c r="H216" s="6"/>
      <c r="I216" s="3"/>
      <c r="J216" s="3"/>
      <c r="K216" s="134"/>
      <c r="L216" s="134"/>
      <c r="M216" s="134"/>
      <c r="N216" s="137"/>
      <c r="O216" s="178"/>
      <c r="P216" s="129"/>
      <c r="Q216" s="64"/>
      <c r="R216" s="64"/>
      <c r="S216" s="64"/>
      <c r="T216" s="64"/>
      <c r="U216" s="64"/>
      <c r="V216" s="64"/>
      <c r="W216" s="64"/>
      <c r="X216" s="64"/>
      <c r="Y216" s="64"/>
      <c r="Z216" s="64"/>
      <c r="AA216" s="64"/>
      <c r="AB216" s="64"/>
      <c r="AC216" s="64"/>
      <c r="AD216" s="64"/>
      <c r="AE216" s="64"/>
      <c r="AF216" s="64"/>
      <c r="AG216" s="64"/>
      <c r="AH216" s="64"/>
      <c r="AI216" s="64"/>
      <c r="AJ216" s="64"/>
      <c r="AK216" s="64"/>
      <c r="AL216" s="64"/>
    </row>
    <row r="217" spans="1:38" s="120" customFormat="1" ht="18" customHeight="1" x14ac:dyDescent="0.2">
      <c r="A217" s="125">
        <f t="shared" si="287"/>
        <v>107</v>
      </c>
      <c r="B217" s="179" t="s">
        <v>172</v>
      </c>
      <c r="C217" s="179" t="s">
        <v>172</v>
      </c>
      <c r="D217" s="5" t="s">
        <v>149</v>
      </c>
      <c r="E217" s="176">
        <f>10*E216/32</f>
        <v>12.5</v>
      </c>
      <c r="F217" s="177">
        <v>0</v>
      </c>
      <c r="G217" s="176">
        <f>E217+(E217*F217)</f>
        <v>12.5</v>
      </c>
      <c r="H217" s="6" t="s">
        <v>111</v>
      </c>
      <c r="I217" s="185">
        <v>0.41600000000000004</v>
      </c>
      <c r="J217" s="3">
        <f t="shared" ref="J217" si="288">I217*G217</f>
        <v>5.2</v>
      </c>
      <c r="K217" s="174">
        <v>43.68</v>
      </c>
      <c r="L217" s="174">
        <f t="shared" ref="L217" si="289">K217*J217</f>
        <v>227.136</v>
      </c>
      <c r="M217" s="174">
        <v>26.45</v>
      </c>
      <c r="N217" s="175">
        <f t="shared" ref="N217" si="290">M217*G217</f>
        <v>330.625</v>
      </c>
      <c r="O217" s="178">
        <f t="shared" ref="O217" si="291">L217+N217</f>
        <v>557.76099999999997</v>
      </c>
      <c r="P217" s="129"/>
      <c r="Q217" s="64"/>
      <c r="R217" s="64"/>
      <c r="S217" s="64"/>
      <c r="T217" s="64"/>
      <c r="U217" s="64"/>
      <c r="V217" s="64"/>
      <c r="W217" s="64"/>
      <c r="X217" s="64"/>
      <c r="Y217" s="64"/>
      <c r="Z217" s="64"/>
      <c r="AA217" s="64"/>
      <c r="AB217" s="64"/>
      <c r="AC217" s="64"/>
      <c r="AD217" s="64"/>
      <c r="AE217" s="64"/>
      <c r="AF217" s="64"/>
      <c r="AG217" s="64"/>
      <c r="AH217" s="64"/>
      <c r="AI217" s="64"/>
      <c r="AJ217" s="64"/>
      <c r="AK217" s="64"/>
      <c r="AL217" s="64"/>
    </row>
    <row r="218" spans="1:38" s="120" customFormat="1" ht="18" customHeight="1" x14ac:dyDescent="0.2">
      <c r="A218" s="125">
        <f t="shared" si="287"/>
        <v>108</v>
      </c>
      <c r="B218" s="179" t="s">
        <v>172</v>
      </c>
      <c r="C218" s="179" t="s">
        <v>172</v>
      </c>
      <c r="D218" s="192" t="s">
        <v>181</v>
      </c>
      <c r="E218" s="176">
        <f>E216*2*2</f>
        <v>160</v>
      </c>
      <c r="F218" s="177">
        <v>0.05</v>
      </c>
      <c r="G218" s="176">
        <f t="shared" ref="G218:G220" si="292">E218+(E218*F218)</f>
        <v>168</v>
      </c>
      <c r="H218" s="6" t="s">
        <v>110</v>
      </c>
      <c r="I218" s="185">
        <v>0.01</v>
      </c>
      <c r="J218" s="3">
        <f t="shared" ref="J218:J220" si="293">I218*G218</f>
        <v>1.68</v>
      </c>
      <c r="K218" s="174">
        <v>43.68</v>
      </c>
      <c r="L218" s="174">
        <f t="shared" ref="L218:L220" si="294">K218*J218</f>
        <v>73.38239999999999</v>
      </c>
      <c r="M218" s="174">
        <v>0.6</v>
      </c>
      <c r="N218" s="175">
        <f t="shared" ref="N218:N220" si="295">M218*G218</f>
        <v>100.8</v>
      </c>
      <c r="O218" s="178">
        <f t="shared" ref="O218:O220" si="296">L218+N218</f>
        <v>174.18239999999997</v>
      </c>
      <c r="P218" s="129"/>
      <c r="Q218" s="64"/>
      <c r="R218" s="64"/>
      <c r="S218" s="64"/>
      <c r="T218" s="64"/>
      <c r="U218" s="64"/>
      <c r="V218" s="64"/>
      <c r="W218" s="64"/>
      <c r="X218" s="64"/>
      <c r="Y218" s="64"/>
      <c r="Z218" s="64"/>
      <c r="AA218" s="64"/>
      <c r="AB218" s="64"/>
      <c r="AC218" s="64"/>
      <c r="AD218" s="64"/>
      <c r="AE218" s="64"/>
      <c r="AF218" s="64"/>
      <c r="AG218" s="64"/>
      <c r="AH218" s="64"/>
      <c r="AI218" s="64"/>
      <c r="AJ218" s="64"/>
      <c r="AK218" s="64"/>
      <c r="AL218" s="64"/>
    </row>
    <row r="219" spans="1:38" s="120" customFormat="1" ht="18" customHeight="1" x14ac:dyDescent="0.2">
      <c r="A219" s="125">
        <f t="shared" si="287"/>
        <v>109</v>
      </c>
      <c r="B219" s="179"/>
      <c r="C219" s="179"/>
      <c r="D219" s="193" t="s">
        <v>125</v>
      </c>
      <c r="E219" s="176">
        <f>E217*16</f>
        <v>200</v>
      </c>
      <c r="F219" s="177">
        <v>0.05</v>
      </c>
      <c r="G219" s="176">
        <f t="shared" si="292"/>
        <v>210</v>
      </c>
      <c r="H219" s="6" t="s">
        <v>110</v>
      </c>
      <c r="I219" s="185">
        <v>6.0000000000000006E-4</v>
      </c>
      <c r="J219" s="3">
        <f t="shared" si="293"/>
        <v>0.126</v>
      </c>
      <c r="K219" s="174">
        <v>43.68</v>
      </c>
      <c r="L219" s="174">
        <f t="shared" si="294"/>
        <v>5.5036800000000001</v>
      </c>
      <c r="M219" s="174">
        <v>3.5999999999999997E-2</v>
      </c>
      <c r="N219" s="175">
        <f t="shared" si="295"/>
        <v>7.56</v>
      </c>
      <c r="O219" s="178">
        <f t="shared" si="296"/>
        <v>13.06368</v>
      </c>
      <c r="P219" s="129"/>
      <c r="Q219" s="64"/>
      <c r="R219" s="64"/>
      <c r="S219" s="64"/>
      <c r="T219" s="64"/>
      <c r="U219" s="64"/>
      <c r="V219" s="64"/>
      <c r="W219" s="64"/>
      <c r="X219" s="64"/>
      <c r="Y219" s="64"/>
      <c r="Z219" s="64"/>
      <c r="AA219" s="64"/>
      <c r="AB219" s="64"/>
      <c r="AC219" s="64"/>
      <c r="AD219" s="64"/>
      <c r="AE219" s="64"/>
      <c r="AF219" s="64"/>
      <c r="AG219" s="64"/>
      <c r="AH219" s="64"/>
      <c r="AI219" s="64"/>
      <c r="AJ219" s="64"/>
      <c r="AK219" s="64"/>
      <c r="AL219" s="64"/>
    </row>
    <row r="220" spans="1:38" s="120" customFormat="1" ht="18" customHeight="1" x14ac:dyDescent="0.2">
      <c r="A220" s="125">
        <f t="shared" si="287"/>
        <v>110</v>
      </c>
      <c r="B220" s="179"/>
      <c r="C220" s="179"/>
      <c r="D220" s="193" t="s">
        <v>126</v>
      </c>
      <c r="E220" s="176">
        <f>395*0.053</f>
        <v>20.934999999999999</v>
      </c>
      <c r="F220" s="177">
        <v>0.05</v>
      </c>
      <c r="G220" s="176">
        <f t="shared" si="292"/>
        <v>21.981749999999998</v>
      </c>
      <c r="H220" s="6" t="s">
        <v>122</v>
      </c>
      <c r="I220" s="185">
        <v>0.05</v>
      </c>
      <c r="J220" s="3">
        <f t="shared" si="293"/>
        <v>1.0990875</v>
      </c>
      <c r="K220" s="174">
        <v>43.68</v>
      </c>
      <c r="L220" s="174">
        <f t="shared" si="294"/>
        <v>48.008141999999999</v>
      </c>
      <c r="M220" s="174">
        <v>3</v>
      </c>
      <c r="N220" s="175">
        <f t="shared" si="295"/>
        <v>65.945249999999987</v>
      </c>
      <c r="O220" s="178">
        <f t="shared" si="296"/>
        <v>113.95339199999998</v>
      </c>
      <c r="P220" s="129"/>
      <c r="Q220" s="64"/>
      <c r="R220" s="64"/>
      <c r="S220" s="64"/>
      <c r="T220" s="64"/>
      <c r="U220" s="64"/>
      <c r="V220" s="64"/>
      <c r="W220" s="64"/>
      <c r="X220" s="64"/>
      <c r="Y220" s="64"/>
      <c r="Z220" s="64"/>
      <c r="AA220" s="64"/>
      <c r="AB220" s="64"/>
      <c r="AC220" s="64"/>
      <c r="AD220" s="64"/>
      <c r="AE220" s="64"/>
      <c r="AF220" s="64"/>
      <c r="AG220" s="64"/>
      <c r="AH220" s="64"/>
      <c r="AI220" s="64"/>
      <c r="AJ220" s="64"/>
      <c r="AK220" s="64"/>
      <c r="AL220" s="64"/>
    </row>
    <row r="221" spans="1:38" s="120" customFormat="1" ht="18" customHeight="1" x14ac:dyDescent="0.2">
      <c r="A221" s="125">
        <f t="shared" si="287"/>
        <v>111</v>
      </c>
      <c r="B221" s="179"/>
      <c r="C221" s="179"/>
      <c r="D221" s="193" t="s">
        <v>123</v>
      </c>
      <c r="E221" s="176">
        <f>E217*45</f>
        <v>562.5</v>
      </c>
      <c r="F221" s="177">
        <v>0</v>
      </c>
      <c r="G221" s="176">
        <f>E221+(E221*F221)</f>
        <v>562.5</v>
      </c>
      <c r="H221" s="6" t="s">
        <v>111</v>
      </c>
      <c r="I221" s="185">
        <v>3.0000000000000003E-4</v>
      </c>
      <c r="J221" s="3">
        <f>I221*G221</f>
        <v>0.16875000000000001</v>
      </c>
      <c r="K221" s="174">
        <v>43.68</v>
      </c>
      <c r="L221" s="174">
        <f>K221*J221</f>
        <v>7.3710000000000004</v>
      </c>
      <c r="M221" s="174">
        <v>1.7999999999999999E-2</v>
      </c>
      <c r="N221" s="175">
        <f>M221*G221</f>
        <v>10.125</v>
      </c>
      <c r="O221" s="178">
        <f>L221+N221</f>
        <v>17.496000000000002</v>
      </c>
      <c r="P221" s="129"/>
      <c r="Q221" s="64"/>
      <c r="R221" s="64"/>
      <c r="S221" s="64"/>
      <c r="T221" s="64"/>
      <c r="U221" s="64"/>
      <c r="V221" s="64"/>
      <c r="W221" s="64"/>
      <c r="X221" s="64"/>
      <c r="Y221" s="64"/>
      <c r="Z221" s="64"/>
      <c r="AA221" s="64"/>
      <c r="AB221" s="64"/>
      <c r="AC221" s="64"/>
      <c r="AD221" s="64"/>
      <c r="AE221" s="64"/>
      <c r="AF221" s="64"/>
      <c r="AG221" s="64"/>
      <c r="AH221" s="64"/>
      <c r="AI221" s="64"/>
      <c r="AJ221" s="64"/>
      <c r="AK221" s="64"/>
      <c r="AL221" s="64"/>
    </row>
    <row r="222" spans="1:38" s="120" customFormat="1" x14ac:dyDescent="0.2">
      <c r="A222" s="125" t="str">
        <f t="shared" si="287"/>
        <v/>
      </c>
      <c r="B222" s="179"/>
      <c r="C222" s="179"/>
      <c r="D222" s="194"/>
      <c r="E222" s="181"/>
      <c r="F222" s="177"/>
      <c r="G222" s="176"/>
      <c r="H222" s="6"/>
      <c r="I222" s="3"/>
      <c r="J222" s="3"/>
      <c r="K222" s="134"/>
      <c r="L222" s="134"/>
      <c r="M222" s="134"/>
      <c r="N222" s="137"/>
      <c r="O222" s="178"/>
      <c r="P222" s="129"/>
      <c r="Q222" s="64"/>
      <c r="R222" s="64"/>
      <c r="S222" s="64"/>
      <c r="T222" s="64"/>
      <c r="U222" s="64"/>
      <c r="V222" s="64"/>
      <c r="W222" s="64"/>
      <c r="X222" s="64"/>
      <c r="Y222" s="64"/>
      <c r="Z222" s="64"/>
      <c r="AA222" s="64"/>
      <c r="AB222" s="64"/>
      <c r="AC222" s="64"/>
      <c r="AD222" s="64"/>
      <c r="AE222" s="64"/>
      <c r="AF222" s="64"/>
      <c r="AG222" s="64"/>
      <c r="AH222" s="64"/>
      <c r="AI222" s="64"/>
      <c r="AJ222" s="64"/>
      <c r="AK222" s="64"/>
      <c r="AL222" s="64"/>
    </row>
    <row r="223" spans="1:38" s="120" customFormat="1" ht="18" customHeight="1" x14ac:dyDescent="0.2">
      <c r="A223" s="125">
        <f t="shared" si="287"/>
        <v>112</v>
      </c>
      <c r="B223" s="179" t="s">
        <v>172</v>
      </c>
      <c r="C223" s="179" t="s">
        <v>172</v>
      </c>
      <c r="D223" s="5" t="s">
        <v>137</v>
      </c>
      <c r="E223" s="176">
        <f>8.67*39.53/32</f>
        <v>10.710159375</v>
      </c>
      <c r="F223" s="177">
        <v>0</v>
      </c>
      <c r="G223" s="176">
        <f>E223+(E223*F223)</f>
        <v>10.710159375</v>
      </c>
      <c r="H223" s="6" t="s">
        <v>111</v>
      </c>
      <c r="I223" s="185">
        <v>0.41600000000000004</v>
      </c>
      <c r="J223" s="3">
        <f t="shared" ref="J223:J225" si="297">I223*G223</f>
        <v>4.4554263000000001</v>
      </c>
      <c r="K223" s="174">
        <v>43.68</v>
      </c>
      <c r="L223" s="174">
        <f t="shared" ref="L223:L225" si="298">K223*J223</f>
        <v>194.61302078400001</v>
      </c>
      <c r="M223" s="174">
        <v>24.96</v>
      </c>
      <c r="N223" s="175">
        <f t="shared" ref="N223:N225" si="299">M223*G223</f>
        <v>267.32557800000001</v>
      </c>
      <c r="O223" s="178">
        <f t="shared" ref="O223:O225" si="300">L223+N223</f>
        <v>461.93859878400002</v>
      </c>
      <c r="P223" s="129"/>
      <c r="Q223" s="64"/>
      <c r="R223" s="64"/>
      <c r="S223" s="64"/>
      <c r="T223" s="64"/>
      <c r="U223" s="64"/>
      <c r="V223" s="64"/>
      <c r="W223" s="64"/>
      <c r="X223" s="64"/>
      <c r="Y223" s="64"/>
      <c r="Z223" s="64"/>
      <c r="AA223" s="64"/>
      <c r="AB223" s="64"/>
      <c r="AC223" s="64"/>
      <c r="AD223" s="64"/>
      <c r="AE223" s="64"/>
      <c r="AF223" s="64"/>
      <c r="AG223" s="64"/>
      <c r="AH223" s="64"/>
      <c r="AI223" s="64"/>
      <c r="AJ223" s="64"/>
      <c r="AK223" s="64"/>
      <c r="AL223" s="64"/>
    </row>
    <row r="224" spans="1:38" s="120" customFormat="1" ht="18" customHeight="1" x14ac:dyDescent="0.2">
      <c r="A224" s="125">
        <f t="shared" si="287"/>
        <v>113</v>
      </c>
      <c r="B224" s="179"/>
      <c r="C224" s="179"/>
      <c r="D224" s="193" t="s">
        <v>125</v>
      </c>
      <c r="E224" s="176">
        <f>E223*16</f>
        <v>171.36255</v>
      </c>
      <c r="F224" s="177">
        <v>0.05</v>
      </c>
      <c r="G224" s="176">
        <f t="shared" ref="G224:G225" si="301">E224+(E224*F224)</f>
        <v>179.9306775</v>
      </c>
      <c r="H224" s="6" t="s">
        <v>110</v>
      </c>
      <c r="I224" s="185">
        <v>6.0000000000000006E-4</v>
      </c>
      <c r="J224" s="3">
        <f t="shared" si="297"/>
        <v>0.10795840650000001</v>
      </c>
      <c r="K224" s="174">
        <v>43.68</v>
      </c>
      <c r="L224" s="174">
        <f t="shared" si="298"/>
        <v>4.7156231959200001</v>
      </c>
      <c r="M224" s="174">
        <v>3.5999999999999997E-2</v>
      </c>
      <c r="N224" s="175">
        <f t="shared" si="299"/>
        <v>6.47750439</v>
      </c>
      <c r="O224" s="178">
        <f t="shared" si="300"/>
        <v>11.193127585919999</v>
      </c>
      <c r="P224" s="129"/>
      <c r="Q224" s="64"/>
      <c r="R224" s="64"/>
      <c r="S224" s="64"/>
      <c r="T224" s="64"/>
      <c r="U224" s="64"/>
      <c r="V224" s="64"/>
      <c r="W224" s="64"/>
      <c r="X224" s="64"/>
      <c r="Y224" s="64"/>
      <c r="Z224" s="64"/>
      <c r="AA224" s="64"/>
      <c r="AB224" s="64"/>
      <c r="AC224" s="64"/>
      <c r="AD224" s="64"/>
      <c r="AE224" s="64"/>
      <c r="AF224" s="64"/>
      <c r="AG224" s="64"/>
      <c r="AH224" s="64"/>
      <c r="AI224" s="64"/>
      <c r="AJ224" s="64"/>
      <c r="AK224" s="64"/>
      <c r="AL224" s="64"/>
    </row>
    <row r="225" spans="1:38" s="120" customFormat="1" ht="18" customHeight="1" x14ac:dyDescent="0.2">
      <c r="A225" s="125">
        <f t="shared" si="287"/>
        <v>114</v>
      </c>
      <c r="B225" s="179"/>
      <c r="C225" s="179"/>
      <c r="D225" s="193" t="s">
        <v>126</v>
      </c>
      <c r="E225" s="176">
        <f>343*0.053</f>
        <v>18.178999999999998</v>
      </c>
      <c r="F225" s="177">
        <v>0.05</v>
      </c>
      <c r="G225" s="176">
        <f t="shared" si="301"/>
        <v>19.087949999999999</v>
      </c>
      <c r="H225" s="6" t="s">
        <v>122</v>
      </c>
      <c r="I225" s="185">
        <v>0.05</v>
      </c>
      <c r="J225" s="3">
        <f t="shared" si="297"/>
        <v>0.95439750000000001</v>
      </c>
      <c r="K225" s="174">
        <v>43.68</v>
      </c>
      <c r="L225" s="174">
        <f t="shared" si="298"/>
        <v>41.688082800000004</v>
      </c>
      <c r="M225" s="174">
        <v>3</v>
      </c>
      <c r="N225" s="175">
        <f t="shared" si="299"/>
        <v>57.263849999999998</v>
      </c>
      <c r="O225" s="178">
        <f t="shared" si="300"/>
        <v>98.951932800000009</v>
      </c>
      <c r="P225" s="129"/>
      <c r="Q225" s="64"/>
      <c r="R225" s="64"/>
      <c r="S225" s="64"/>
      <c r="T225" s="64"/>
      <c r="U225" s="64"/>
      <c r="V225" s="64"/>
      <c r="W225" s="64"/>
      <c r="X225" s="64"/>
      <c r="Y225" s="64"/>
      <c r="Z225" s="64"/>
      <c r="AA225" s="64"/>
      <c r="AB225" s="64"/>
      <c r="AC225" s="64"/>
      <c r="AD225" s="64"/>
      <c r="AE225" s="64"/>
      <c r="AF225" s="64"/>
      <c r="AG225" s="64"/>
      <c r="AH225" s="64"/>
      <c r="AI225" s="64"/>
      <c r="AJ225" s="64"/>
      <c r="AK225" s="64"/>
      <c r="AL225" s="64"/>
    </row>
    <row r="226" spans="1:38" s="120" customFormat="1" ht="18" customHeight="1" x14ac:dyDescent="0.2">
      <c r="A226" s="125">
        <f t="shared" si="287"/>
        <v>115</v>
      </c>
      <c r="B226" s="179"/>
      <c r="C226" s="179"/>
      <c r="D226" s="193" t="s">
        <v>123</v>
      </c>
      <c r="E226" s="176">
        <f>E223*45</f>
        <v>481.95717187499997</v>
      </c>
      <c r="F226" s="177">
        <v>0</v>
      </c>
      <c r="G226" s="176">
        <f>E226+(E226*F226)</f>
        <v>481.95717187499997</v>
      </c>
      <c r="H226" s="6" t="s">
        <v>111</v>
      </c>
      <c r="I226" s="185">
        <v>3.0000000000000003E-4</v>
      </c>
      <c r="J226" s="3">
        <f>I226*G226</f>
        <v>0.14458715156250002</v>
      </c>
      <c r="K226" s="174">
        <v>43.68</v>
      </c>
      <c r="L226" s="174">
        <f>K226*J226</f>
        <v>6.3155667802500011</v>
      </c>
      <c r="M226" s="174">
        <v>1.7999999999999999E-2</v>
      </c>
      <c r="N226" s="175">
        <f>M226*G226</f>
        <v>8.6752290937499996</v>
      </c>
      <c r="O226" s="178">
        <f>L226+N226</f>
        <v>14.990795874</v>
      </c>
      <c r="P226" s="129"/>
      <c r="Q226" s="64"/>
      <c r="R226" s="64"/>
      <c r="S226" s="64"/>
      <c r="T226" s="64"/>
      <c r="U226" s="64"/>
      <c r="V226" s="64"/>
      <c r="W226" s="64"/>
      <c r="X226" s="64"/>
      <c r="Y226" s="64"/>
      <c r="Z226" s="64"/>
      <c r="AA226" s="64"/>
      <c r="AB226" s="64"/>
      <c r="AC226" s="64"/>
      <c r="AD226" s="64"/>
      <c r="AE226" s="64"/>
      <c r="AF226" s="64"/>
      <c r="AG226" s="64"/>
      <c r="AH226" s="64"/>
      <c r="AI226" s="64"/>
      <c r="AJ226" s="64"/>
      <c r="AK226" s="64"/>
      <c r="AL226" s="64"/>
    </row>
    <row r="227" spans="1:38" s="120" customFormat="1" x14ac:dyDescent="0.2">
      <c r="A227" s="125" t="str">
        <f t="shared" si="287"/>
        <v/>
      </c>
      <c r="B227" s="179"/>
      <c r="C227" s="179"/>
      <c r="D227" s="194"/>
      <c r="E227" s="181"/>
      <c r="F227" s="177"/>
      <c r="G227" s="176"/>
      <c r="H227" s="6"/>
      <c r="I227" s="3"/>
      <c r="J227" s="3"/>
      <c r="K227" s="174"/>
      <c r="L227" s="134"/>
      <c r="M227" s="134"/>
      <c r="N227" s="137"/>
      <c r="O227" s="178"/>
      <c r="P227" s="129"/>
      <c r="Q227" s="64"/>
      <c r="R227" s="64"/>
      <c r="S227" s="64"/>
      <c r="T227" s="64"/>
      <c r="U227" s="64"/>
      <c r="V227" s="64"/>
      <c r="W227" s="64"/>
      <c r="X227" s="64"/>
      <c r="Y227" s="64"/>
      <c r="Z227" s="64"/>
      <c r="AA227" s="64"/>
      <c r="AB227" s="64"/>
      <c r="AC227" s="64"/>
      <c r="AD227" s="64"/>
      <c r="AE227" s="64"/>
      <c r="AF227" s="64"/>
      <c r="AG227" s="64"/>
      <c r="AH227" s="64"/>
      <c r="AI227" s="64"/>
      <c r="AJ227" s="64"/>
      <c r="AK227" s="64"/>
      <c r="AL227" s="64"/>
    </row>
    <row r="228" spans="1:38" s="120" customFormat="1" ht="18" customHeight="1" x14ac:dyDescent="0.2">
      <c r="A228" s="125" t="str">
        <f t="shared" si="287"/>
        <v/>
      </c>
      <c r="B228" s="179"/>
      <c r="C228" s="179"/>
      <c r="D228" s="183" t="s">
        <v>156</v>
      </c>
      <c r="E228" s="189">
        <v>49</v>
      </c>
      <c r="F228" s="190"/>
      <c r="G228" s="188"/>
      <c r="H228" s="191"/>
      <c r="I228" s="64"/>
      <c r="J228" s="64"/>
      <c r="K228" s="170"/>
      <c r="L228" s="134"/>
      <c r="M228" s="64"/>
      <c r="N228" s="137"/>
      <c r="O228" s="178"/>
      <c r="P228" s="129"/>
      <c r="Q228" s="64"/>
      <c r="R228" s="64"/>
      <c r="S228" s="64"/>
      <c r="T228" s="64"/>
      <c r="U228" s="64"/>
      <c r="V228" s="64"/>
      <c r="W228" s="64"/>
      <c r="X228" s="64"/>
      <c r="Y228" s="64"/>
      <c r="Z228" s="64"/>
      <c r="AA228" s="64"/>
      <c r="AB228" s="64"/>
      <c r="AC228" s="64"/>
      <c r="AD228" s="64"/>
      <c r="AE228" s="64"/>
      <c r="AF228" s="64"/>
      <c r="AG228" s="64"/>
      <c r="AH228" s="64"/>
      <c r="AI228" s="64"/>
      <c r="AJ228" s="64"/>
      <c r="AK228" s="64"/>
      <c r="AL228" s="64"/>
    </row>
    <row r="229" spans="1:38" s="120" customFormat="1" ht="18" customHeight="1" x14ac:dyDescent="0.2">
      <c r="A229" s="125">
        <f t="shared" si="287"/>
        <v>116</v>
      </c>
      <c r="B229" s="179" t="s">
        <v>172</v>
      </c>
      <c r="C229" s="179" t="s">
        <v>172</v>
      </c>
      <c r="D229" s="5" t="s">
        <v>152</v>
      </c>
      <c r="E229" s="176">
        <f>E228*8*2/32</f>
        <v>24.5</v>
      </c>
      <c r="F229" s="177">
        <v>0</v>
      </c>
      <c r="G229" s="176">
        <f>E229+(E229*F229)</f>
        <v>24.5</v>
      </c>
      <c r="H229" s="6" t="s">
        <v>111</v>
      </c>
      <c r="I229" s="185">
        <v>0.41600000000000004</v>
      </c>
      <c r="J229" s="3">
        <f t="shared" ref="J229" si="302">I229*G229</f>
        <v>10.192</v>
      </c>
      <c r="K229" s="174">
        <v>43.68</v>
      </c>
      <c r="L229" s="174">
        <f t="shared" ref="L229" si="303">K229*J229</f>
        <v>445.18655999999999</v>
      </c>
      <c r="M229" s="174">
        <v>26.45</v>
      </c>
      <c r="N229" s="175">
        <f t="shared" ref="N229" si="304">M229*G229</f>
        <v>648.02499999999998</v>
      </c>
      <c r="O229" s="178">
        <f t="shared" ref="O229" si="305">L229+N229</f>
        <v>1093.21156</v>
      </c>
      <c r="P229" s="129"/>
      <c r="Q229" s="64"/>
      <c r="R229" s="64"/>
      <c r="S229" s="64"/>
      <c r="T229" s="64"/>
      <c r="U229" s="64"/>
      <c r="V229" s="64"/>
      <c r="W229" s="64"/>
      <c r="X229" s="64"/>
      <c r="Y229" s="64"/>
      <c r="Z229" s="64"/>
      <c r="AA229" s="64"/>
      <c r="AB229" s="64"/>
      <c r="AC229" s="64"/>
      <c r="AD229" s="64"/>
      <c r="AE229" s="64"/>
      <c r="AF229" s="64"/>
      <c r="AG229" s="64"/>
      <c r="AH229" s="64"/>
      <c r="AI229" s="64"/>
      <c r="AJ229" s="64"/>
      <c r="AK229" s="64"/>
      <c r="AL229" s="64"/>
    </row>
    <row r="230" spans="1:38" s="120" customFormat="1" ht="18" customHeight="1" x14ac:dyDescent="0.2">
      <c r="A230" s="125">
        <f t="shared" si="287"/>
        <v>117</v>
      </c>
      <c r="B230" s="179" t="s">
        <v>172</v>
      </c>
      <c r="C230" s="179" t="s">
        <v>172</v>
      </c>
      <c r="D230" s="192" t="s">
        <v>181</v>
      </c>
      <c r="E230" s="176">
        <f>E228*2*2</f>
        <v>196</v>
      </c>
      <c r="F230" s="177">
        <v>0.05</v>
      </c>
      <c r="G230" s="176">
        <f t="shared" ref="G230:G232" si="306">E230+(E230*F230)</f>
        <v>205.8</v>
      </c>
      <c r="H230" s="6" t="s">
        <v>110</v>
      </c>
      <c r="I230" s="185">
        <v>0.01</v>
      </c>
      <c r="J230" s="3">
        <f t="shared" ref="J230:J232" si="307">I230*G230</f>
        <v>2.0580000000000003</v>
      </c>
      <c r="K230" s="174">
        <v>43.68</v>
      </c>
      <c r="L230" s="174">
        <f t="shared" ref="L230:L232" si="308">K230*J230</f>
        <v>89.893440000000012</v>
      </c>
      <c r="M230" s="174">
        <v>0.6</v>
      </c>
      <c r="N230" s="175">
        <f t="shared" ref="N230:N232" si="309">M230*G230</f>
        <v>123.48</v>
      </c>
      <c r="O230" s="178">
        <f t="shared" ref="O230:O232" si="310">L230+N230</f>
        <v>213.37344000000002</v>
      </c>
      <c r="P230" s="129"/>
      <c r="Q230" s="64"/>
      <c r="R230" s="64"/>
      <c r="S230" s="64"/>
      <c r="T230" s="64"/>
      <c r="U230" s="64"/>
      <c r="V230" s="64"/>
      <c r="W230" s="64"/>
      <c r="X230" s="64"/>
      <c r="Y230" s="64"/>
      <c r="Z230" s="64"/>
      <c r="AA230" s="64"/>
      <c r="AB230" s="64"/>
      <c r="AC230" s="64"/>
      <c r="AD230" s="64"/>
      <c r="AE230" s="64"/>
      <c r="AF230" s="64"/>
      <c r="AG230" s="64"/>
      <c r="AH230" s="64"/>
      <c r="AI230" s="64"/>
      <c r="AJ230" s="64"/>
      <c r="AK230" s="64"/>
      <c r="AL230" s="64"/>
    </row>
    <row r="231" spans="1:38" s="120" customFormat="1" ht="18" customHeight="1" x14ac:dyDescent="0.2">
      <c r="A231" s="125">
        <f t="shared" si="287"/>
        <v>118</v>
      </c>
      <c r="B231" s="179"/>
      <c r="C231" s="179"/>
      <c r="D231" s="193" t="s">
        <v>125</v>
      </c>
      <c r="E231" s="176">
        <f>E229*16</f>
        <v>392</v>
      </c>
      <c r="F231" s="177">
        <v>0.05</v>
      </c>
      <c r="G231" s="176">
        <f t="shared" si="306"/>
        <v>411.6</v>
      </c>
      <c r="H231" s="6" t="s">
        <v>110</v>
      </c>
      <c r="I231" s="185">
        <v>6.0000000000000006E-4</v>
      </c>
      <c r="J231" s="3">
        <f t="shared" si="307"/>
        <v>0.24696000000000004</v>
      </c>
      <c r="K231" s="174">
        <v>43.68</v>
      </c>
      <c r="L231" s="174">
        <f t="shared" si="308"/>
        <v>10.787212800000002</v>
      </c>
      <c r="M231" s="174">
        <v>3.5999999999999997E-2</v>
      </c>
      <c r="N231" s="175">
        <f t="shared" si="309"/>
        <v>14.817600000000001</v>
      </c>
      <c r="O231" s="178">
        <f t="shared" si="310"/>
        <v>25.604812800000005</v>
      </c>
      <c r="P231" s="129"/>
      <c r="Q231" s="64"/>
      <c r="R231" s="64"/>
      <c r="S231" s="64"/>
      <c r="T231" s="64"/>
      <c r="U231" s="64"/>
      <c r="V231" s="64"/>
      <c r="W231" s="64"/>
      <c r="X231" s="64"/>
      <c r="Y231" s="64"/>
      <c r="Z231" s="64"/>
      <c r="AA231" s="64"/>
      <c r="AB231" s="64"/>
      <c r="AC231" s="64"/>
      <c r="AD231" s="64"/>
      <c r="AE231" s="64"/>
      <c r="AF231" s="64"/>
      <c r="AG231" s="64"/>
      <c r="AH231" s="64"/>
      <c r="AI231" s="64"/>
      <c r="AJ231" s="64"/>
      <c r="AK231" s="64"/>
      <c r="AL231" s="64"/>
    </row>
    <row r="232" spans="1:38" s="120" customFormat="1" ht="18" customHeight="1" x14ac:dyDescent="0.2">
      <c r="A232" s="125">
        <f t="shared" si="287"/>
        <v>119</v>
      </c>
      <c r="B232" s="179"/>
      <c r="C232" s="179"/>
      <c r="D232" s="193" t="s">
        <v>126</v>
      </c>
      <c r="E232" s="176">
        <f>784*0.053</f>
        <v>41.552</v>
      </c>
      <c r="F232" s="177">
        <v>0.05</v>
      </c>
      <c r="G232" s="176">
        <f t="shared" si="306"/>
        <v>43.629599999999996</v>
      </c>
      <c r="H232" s="6" t="s">
        <v>122</v>
      </c>
      <c r="I232" s="185">
        <v>0.05</v>
      </c>
      <c r="J232" s="3">
        <f t="shared" si="307"/>
        <v>2.1814800000000001</v>
      </c>
      <c r="K232" s="174">
        <v>43.68</v>
      </c>
      <c r="L232" s="174">
        <f t="shared" si="308"/>
        <v>95.287046400000008</v>
      </c>
      <c r="M232" s="174">
        <v>3</v>
      </c>
      <c r="N232" s="175">
        <f t="shared" si="309"/>
        <v>130.8888</v>
      </c>
      <c r="O232" s="178">
        <f t="shared" si="310"/>
        <v>226.17584640000001</v>
      </c>
      <c r="P232" s="129"/>
      <c r="Q232" s="64"/>
      <c r="R232" s="64"/>
      <c r="S232" s="64"/>
      <c r="T232" s="64"/>
      <c r="U232" s="64"/>
      <c r="V232" s="64"/>
      <c r="W232" s="64"/>
      <c r="X232" s="64"/>
      <c r="Y232" s="64"/>
      <c r="Z232" s="64"/>
      <c r="AA232" s="64"/>
      <c r="AB232" s="64"/>
      <c r="AC232" s="64"/>
      <c r="AD232" s="64"/>
      <c r="AE232" s="64"/>
      <c r="AF232" s="64"/>
      <c r="AG232" s="64"/>
      <c r="AH232" s="64"/>
      <c r="AI232" s="64"/>
      <c r="AJ232" s="64"/>
      <c r="AK232" s="64"/>
      <c r="AL232" s="64"/>
    </row>
    <row r="233" spans="1:38" s="120" customFormat="1" ht="18" customHeight="1" x14ac:dyDescent="0.2">
      <c r="A233" s="125">
        <f t="shared" si="287"/>
        <v>120</v>
      </c>
      <c r="B233" s="179"/>
      <c r="C233" s="179"/>
      <c r="D233" s="193" t="s">
        <v>123</v>
      </c>
      <c r="E233" s="176">
        <f>E229*45</f>
        <v>1102.5</v>
      </c>
      <c r="F233" s="177">
        <v>0</v>
      </c>
      <c r="G233" s="176">
        <f>E233+(E233*F233)</f>
        <v>1102.5</v>
      </c>
      <c r="H233" s="6" t="s">
        <v>111</v>
      </c>
      <c r="I233" s="185">
        <v>3.0000000000000003E-4</v>
      </c>
      <c r="J233" s="3">
        <f>I233*G233</f>
        <v>0.33075000000000004</v>
      </c>
      <c r="K233" s="174">
        <v>43.68</v>
      </c>
      <c r="L233" s="174">
        <f>K233*J233</f>
        <v>14.447160000000002</v>
      </c>
      <c r="M233" s="174">
        <v>1.7999999999999999E-2</v>
      </c>
      <c r="N233" s="175">
        <f>M233*G233</f>
        <v>19.844999999999999</v>
      </c>
      <c r="O233" s="178">
        <f>L233+N233</f>
        <v>34.292160000000003</v>
      </c>
      <c r="P233" s="129"/>
      <c r="Q233" s="64"/>
      <c r="R233" s="64"/>
      <c r="S233" s="64"/>
      <c r="T233" s="64"/>
      <c r="U233" s="64"/>
      <c r="V233" s="64"/>
      <c r="W233" s="64"/>
      <c r="X233" s="64"/>
      <c r="Y233" s="64"/>
      <c r="Z233" s="64"/>
      <c r="AA233" s="64"/>
      <c r="AB233" s="64"/>
      <c r="AC233" s="64"/>
      <c r="AD233" s="64"/>
      <c r="AE233" s="64"/>
      <c r="AF233" s="64"/>
      <c r="AG233" s="64"/>
      <c r="AH233" s="64"/>
      <c r="AI233" s="64"/>
      <c r="AJ233" s="64"/>
      <c r="AK233" s="64"/>
      <c r="AL233" s="64"/>
    </row>
    <row r="234" spans="1:38" s="120" customFormat="1" x14ac:dyDescent="0.2">
      <c r="A234" s="125" t="str">
        <f t="shared" si="287"/>
        <v/>
      </c>
      <c r="B234" s="179"/>
      <c r="C234" s="179"/>
      <c r="D234" s="194"/>
      <c r="E234" s="181"/>
      <c r="F234" s="177"/>
      <c r="G234" s="176"/>
      <c r="H234" s="6"/>
      <c r="I234" s="3"/>
      <c r="J234" s="3"/>
      <c r="K234" s="134"/>
      <c r="L234" s="134"/>
      <c r="M234" s="134"/>
      <c r="N234" s="137"/>
      <c r="O234" s="178"/>
      <c r="P234" s="129"/>
      <c r="Q234" s="64"/>
      <c r="R234" s="64"/>
      <c r="S234" s="64"/>
      <c r="T234" s="64"/>
      <c r="U234" s="64"/>
      <c r="V234" s="64"/>
      <c r="W234" s="64"/>
      <c r="X234" s="64"/>
      <c r="Y234" s="64"/>
      <c r="Z234" s="64"/>
      <c r="AA234" s="64"/>
      <c r="AB234" s="64"/>
      <c r="AC234" s="64"/>
      <c r="AD234" s="64"/>
      <c r="AE234" s="64"/>
      <c r="AF234" s="64"/>
      <c r="AG234" s="64"/>
      <c r="AH234" s="64"/>
      <c r="AI234" s="64"/>
      <c r="AJ234" s="64"/>
      <c r="AK234" s="64"/>
      <c r="AL234" s="64"/>
    </row>
    <row r="235" spans="1:38" s="120" customFormat="1" ht="18" customHeight="1" x14ac:dyDescent="0.2">
      <c r="A235" s="125" t="str">
        <f t="shared" si="287"/>
        <v/>
      </c>
      <c r="B235" s="179"/>
      <c r="C235" s="179"/>
      <c r="D235" s="183" t="s">
        <v>153</v>
      </c>
      <c r="E235" s="189">
        <v>16</v>
      </c>
      <c r="F235" s="177"/>
      <c r="G235" s="176"/>
      <c r="H235" s="6"/>
      <c r="I235" s="64"/>
      <c r="J235" s="64"/>
      <c r="K235" s="170"/>
      <c r="L235" s="134"/>
      <c r="M235" s="64"/>
      <c r="N235" s="137"/>
      <c r="O235" s="178"/>
      <c r="P235" s="129"/>
      <c r="Q235" s="64"/>
      <c r="R235" s="64"/>
      <c r="S235" s="64"/>
      <c r="T235" s="64"/>
      <c r="U235" s="64"/>
      <c r="V235" s="64"/>
      <c r="W235" s="64"/>
      <c r="X235" s="64"/>
      <c r="Y235" s="64"/>
      <c r="Z235" s="64"/>
      <c r="AA235" s="64"/>
      <c r="AB235" s="64"/>
      <c r="AC235" s="64"/>
      <c r="AD235" s="64"/>
      <c r="AE235" s="64"/>
      <c r="AF235" s="64"/>
      <c r="AG235" s="64"/>
      <c r="AH235" s="64"/>
      <c r="AI235" s="64"/>
      <c r="AJ235" s="64"/>
      <c r="AK235" s="64"/>
      <c r="AL235" s="64"/>
    </row>
    <row r="236" spans="1:38" s="120" customFormat="1" ht="18" customHeight="1" x14ac:dyDescent="0.2">
      <c r="A236" s="125">
        <f t="shared" si="287"/>
        <v>121</v>
      </c>
      <c r="B236" s="179" t="s">
        <v>172</v>
      </c>
      <c r="C236" s="179" t="s">
        <v>172</v>
      </c>
      <c r="D236" s="5" t="s">
        <v>137</v>
      </c>
      <c r="E236" s="176">
        <f>(E235*8.5+E235*12.5)/32</f>
        <v>10.5</v>
      </c>
      <c r="F236" s="177">
        <v>0</v>
      </c>
      <c r="G236" s="176">
        <f>E236+(E236*F236)</f>
        <v>10.5</v>
      </c>
      <c r="H236" s="6" t="s">
        <v>111</v>
      </c>
      <c r="I236" s="185">
        <v>0.41600000000000004</v>
      </c>
      <c r="J236" s="3">
        <f t="shared" ref="J236:J239" si="311">I236*G236</f>
        <v>4.3680000000000003</v>
      </c>
      <c r="K236" s="174">
        <v>43.68</v>
      </c>
      <c r="L236" s="174">
        <f t="shared" ref="L236:L239" si="312">K236*J236</f>
        <v>190.79424</v>
      </c>
      <c r="M236" s="174">
        <v>24.96</v>
      </c>
      <c r="N236" s="175">
        <f t="shared" ref="N236:N239" si="313">M236*G236</f>
        <v>262.08</v>
      </c>
      <c r="O236" s="178">
        <f t="shared" ref="O236:O239" si="314">L236+N236</f>
        <v>452.87423999999999</v>
      </c>
      <c r="P236" s="129"/>
      <c r="Q236" s="64"/>
      <c r="R236" s="64"/>
      <c r="S236" s="64"/>
      <c r="T236" s="64"/>
      <c r="U236" s="64"/>
      <c r="V236" s="64"/>
      <c r="W236" s="64"/>
      <c r="X236" s="64"/>
      <c r="Y236" s="64"/>
      <c r="Z236" s="64"/>
      <c r="AA236" s="64"/>
      <c r="AB236" s="64"/>
      <c r="AC236" s="64"/>
      <c r="AD236" s="64"/>
      <c r="AE236" s="64"/>
      <c r="AF236" s="64"/>
      <c r="AG236" s="64"/>
      <c r="AH236" s="64"/>
      <c r="AI236" s="64"/>
      <c r="AJ236" s="64"/>
      <c r="AK236" s="64"/>
      <c r="AL236" s="64"/>
    </row>
    <row r="237" spans="1:38" s="120" customFormat="1" ht="18" customHeight="1" x14ac:dyDescent="0.2">
      <c r="A237" s="125">
        <f t="shared" si="287"/>
        <v>122</v>
      </c>
      <c r="B237" s="179" t="s">
        <v>172</v>
      </c>
      <c r="C237" s="179" t="s">
        <v>172</v>
      </c>
      <c r="D237" s="192" t="s">
        <v>181</v>
      </c>
      <c r="E237" s="176">
        <f>E235*2*2</f>
        <v>64</v>
      </c>
      <c r="F237" s="177">
        <v>0.05</v>
      </c>
      <c r="G237" s="176">
        <f t="shared" ref="G237:G239" si="315">E237+(E237*F237)</f>
        <v>67.2</v>
      </c>
      <c r="H237" s="6" t="s">
        <v>110</v>
      </c>
      <c r="I237" s="185">
        <v>0.01</v>
      </c>
      <c r="J237" s="3">
        <f t="shared" si="311"/>
        <v>0.67200000000000004</v>
      </c>
      <c r="K237" s="174">
        <v>43.68</v>
      </c>
      <c r="L237" s="174">
        <f t="shared" si="312"/>
        <v>29.352960000000003</v>
      </c>
      <c r="M237" s="174">
        <v>0.6</v>
      </c>
      <c r="N237" s="175">
        <f t="shared" si="313"/>
        <v>40.32</v>
      </c>
      <c r="O237" s="178">
        <f t="shared" si="314"/>
        <v>69.672960000000003</v>
      </c>
      <c r="P237" s="129"/>
      <c r="Q237" s="64"/>
      <c r="R237" s="64"/>
      <c r="S237" s="64"/>
      <c r="T237" s="64"/>
      <c r="U237" s="64"/>
      <c r="V237" s="64"/>
      <c r="W237" s="64"/>
      <c r="X237" s="64"/>
      <c r="Y237" s="64"/>
      <c r="Z237" s="64"/>
      <c r="AA237" s="64"/>
      <c r="AB237" s="64"/>
      <c r="AC237" s="64"/>
      <c r="AD237" s="64"/>
      <c r="AE237" s="64"/>
      <c r="AF237" s="64"/>
      <c r="AG237" s="64"/>
      <c r="AH237" s="64"/>
      <c r="AI237" s="64"/>
      <c r="AJ237" s="64"/>
      <c r="AK237" s="64"/>
      <c r="AL237" s="64"/>
    </row>
    <row r="238" spans="1:38" s="120" customFormat="1" ht="18" customHeight="1" x14ac:dyDescent="0.2">
      <c r="A238" s="125">
        <f t="shared" si="287"/>
        <v>123</v>
      </c>
      <c r="B238" s="179"/>
      <c r="C238" s="179"/>
      <c r="D238" s="193" t="s">
        <v>125</v>
      </c>
      <c r="E238" s="176">
        <f>E236*16</f>
        <v>168</v>
      </c>
      <c r="F238" s="177">
        <v>0.05</v>
      </c>
      <c r="G238" s="176">
        <f t="shared" si="315"/>
        <v>176.4</v>
      </c>
      <c r="H238" s="6" t="s">
        <v>110</v>
      </c>
      <c r="I238" s="185">
        <v>6.0000000000000006E-4</v>
      </c>
      <c r="J238" s="3">
        <f t="shared" si="311"/>
        <v>0.10584000000000002</v>
      </c>
      <c r="K238" s="174">
        <v>43.68</v>
      </c>
      <c r="L238" s="174">
        <f t="shared" si="312"/>
        <v>4.6230912000000011</v>
      </c>
      <c r="M238" s="174">
        <v>3.5999999999999997E-2</v>
      </c>
      <c r="N238" s="175">
        <f t="shared" si="313"/>
        <v>6.3503999999999996</v>
      </c>
      <c r="O238" s="178">
        <f t="shared" si="314"/>
        <v>10.973491200000002</v>
      </c>
      <c r="P238" s="129"/>
      <c r="Q238" s="64"/>
      <c r="R238" s="64"/>
      <c r="S238" s="64"/>
      <c r="T238" s="64"/>
      <c r="U238" s="64"/>
      <c r="V238" s="64"/>
      <c r="W238" s="64"/>
      <c r="X238" s="64"/>
      <c r="Y238" s="64"/>
      <c r="Z238" s="64"/>
      <c r="AA238" s="64"/>
      <c r="AB238" s="64"/>
      <c r="AC238" s="64"/>
      <c r="AD238" s="64"/>
      <c r="AE238" s="64"/>
      <c r="AF238" s="64"/>
      <c r="AG238" s="64"/>
      <c r="AH238" s="64"/>
      <c r="AI238" s="64"/>
      <c r="AJ238" s="64"/>
      <c r="AK238" s="64"/>
      <c r="AL238" s="64"/>
    </row>
    <row r="239" spans="1:38" s="120" customFormat="1" ht="18" customHeight="1" x14ac:dyDescent="0.2">
      <c r="A239" s="125">
        <f t="shared" si="287"/>
        <v>124</v>
      </c>
      <c r="B239" s="179"/>
      <c r="C239" s="179"/>
      <c r="D239" s="193" t="s">
        <v>126</v>
      </c>
      <c r="E239" s="176">
        <f>336*0.053</f>
        <v>17.808</v>
      </c>
      <c r="F239" s="177">
        <v>0.05</v>
      </c>
      <c r="G239" s="176">
        <f t="shared" si="315"/>
        <v>18.698399999999999</v>
      </c>
      <c r="H239" s="6" t="s">
        <v>122</v>
      </c>
      <c r="I239" s="185">
        <v>0.05</v>
      </c>
      <c r="J239" s="3">
        <f t="shared" si="311"/>
        <v>0.93491999999999997</v>
      </c>
      <c r="K239" s="174">
        <v>43.68</v>
      </c>
      <c r="L239" s="174">
        <f t="shared" si="312"/>
        <v>40.837305600000001</v>
      </c>
      <c r="M239" s="174">
        <v>3</v>
      </c>
      <c r="N239" s="175">
        <f t="shared" si="313"/>
        <v>56.095199999999998</v>
      </c>
      <c r="O239" s="178">
        <f t="shared" si="314"/>
        <v>96.932505599999999</v>
      </c>
      <c r="P239" s="129"/>
      <c r="Q239" s="64"/>
      <c r="R239" s="64"/>
      <c r="S239" s="64"/>
      <c r="T239" s="64"/>
      <c r="U239" s="64"/>
      <c r="V239" s="64"/>
      <c r="W239" s="64"/>
      <c r="X239" s="64"/>
      <c r="Y239" s="64"/>
      <c r="Z239" s="64"/>
      <c r="AA239" s="64"/>
      <c r="AB239" s="64"/>
      <c r="AC239" s="64"/>
      <c r="AD239" s="64"/>
      <c r="AE239" s="64"/>
      <c r="AF239" s="64"/>
      <c r="AG239" s="64"/>
      <c r="AH239" s="64"/>
      <c r="AI239" s="64"/>
      <c r="AJ239" s="64"/>
      <c r="AK239" s="64"/>
      <c r="AL239" s="64"/>
    </row>
    <row r="240" spans="1:38" s="120" customFormat="1" ht="18" customHeight="1" x14ac:dyDescent="0.2">
      <c r="A240" s="125">
        <f t="shared" si="287"/>
        <v>125</v>
      </c>
      <c r="B240" s="179"/>
      <c r="C240" s="179"/>
      <c r="D240" s="193" t="s">
        <v>123</v>
      </c>
      <c r="E240" s="176">
        <f>E236*45</f>
        <v>472.5</v>
      </c>
      <c r="F240" s="177">
        <v>0</v>
      </c>
      <c r="G240" s="176">
        <f>E240+(E240*F240)</f>
        <v>472.5</v>
      </c>
      <c r="H240" s="6" t="s">
        <v>111</v>
      </c>
      <c r="I240" s="185">
        <v>3.0000000000000003E-4</v>
      </c>
      <c r="J240" s="3">
        <f>I240*G240</f>
        <v>0.14175000000000001</v>
      </c>
      <c r="K240" s="174">
        <v>43.68</v>
      </c>
      <c r="L240" s="174">
        <f>K240*J240</f>
        <v>6.1916400000000005</v>
      </c>
      <c r="M240" s="174">
        <v>1.7999999999999999E-2</v>
      </c>
      <c r="N240" s="175">
        <f>M240*G240</f>
        <v>8.504999999999999</v>
      </c>
      <c r="O240" s="178">
        <f>L240+N240</f>
        <v>14.696639999999999</v>
      </c>
      <c r="P240" s="129"/>
      <c r="Q240" s="64"/>
      <c r="R240" s="64"/>
      <c r="S240" s="64"/>
      <c r="T240" s="64"/>
      <c r="U240" s="64"/>
      <c r="V240" s="64"/>
      <c r="W240" s="64"/>
      <c r="X240" s="64"/>
      <c r="Y240" s="64"/>
      <c r="Z240" s="64"/>
      <c r="AA240" s="64"/>
      <c r="AB240" s="64"/>
      <c r="AC240" s="64"/>
      <c r="AD240" s="64"/>
      <c r="AE240" s="64"/>
      <c r="AF240" s="64"/>
      <c r="AG240" s="64"/>
      <c r="AH240" s="64"/>
      <c r="AI240" s="64"/>
      <c r="AJ240" s="64"/>
      <c r="AK240" s="64"/>
      <c r="AL240" s="64"/>
    </row>
    <row r="241" spans="1:38" s="120" customFormat="1" x14ac:dyDescent="0.2">
      <c r="A241" s="125" t="str">
        <f t="shared" si="287"/>
        <v/>
      </c>
      <c r="B241" s="179"/>
      <c r="C241" s="179"/>
      <c r="D241" s="194"/>
      <c r="E241" s="181"/>
      <c r="F241" s="177"/>
      <c r="G241" s="176"/>
      <c r="H241" s="6"/>
      <c r="I241" s="3"/>
      <c r="J241" s="3"/>
      <c r="K241" s="134"/>
      <c r="L241" s="134"/>
      <c r="M241" s="134"/>
      <c r="N241" s="137"/>
      <c r="O241" s="178"/>
      <c r="P241" s="129"/>
      <c r="Q241" s="64"/>
      <c r="R241" s="64"/>
      <c r="S241" s="64"/>
      <c r="T241" s="64"/>
      <c r="U241" s="64"/>
      <c r="V241" s="64"/>
      <c r="W241" s="64"/>
      <c r="X241" s="64"/>
      <c r="Y241" s="64"/>
      <c r="Z241" s="64"/>
      <c r="AA241" s="64"/>
      <c r="AB241" s="64"/>
      <c r="AC241" s="64"/>
      <c r="AD241" s="64"/>
      <c r="AE241" s="64"/>
      <c r="AF241" s="64"/>
      <c r="AG241" s="64"/>
      <c r="AH241" s="64"/>
      <c r="AI241" s="64"/>
      <c r="AJ241" s="64"/>
      <c r="AK241" s="64"/>
      <c r="AL241" s="64"/>
    </row>
    <row r="242" spans="1:38" s="120" customFormat="1" ht="18" customHeight="1" x14ac:dyDescent="0.2">
      <c r="A242" s="125" t="str">
        <f t="shared" si="287"/>
        <v/>
      </c>
      <c r="B242" s="179"/>
      <c r="C242" s="179"/>
      <c r="D242" s="183" t="s">
        <v>160</v>
      </c>
      <c r="E242" s="189">
        <v>7</v>
      </c>
      <c r="F242" s="190"/>
      <c r="G242" s="188"/>
      <c r="H242" s="191"/>
      <c r="I242" s="64"/>
      <c r="J242" s="64"/>
      <c r="K242" s="170"/>
      <c r="L242" s="134"/>
      <c r="M242" s="64"/>
      <c r="N242" s="137"/>
      <c r="O242" s="178"/>
      <c r="P242" s="129"/>
      <c r="Q242" s="64"/>
      <c r="R242" s="64"/>
      <c r="S242" s="64"/>
      <c r="T242" s="64"/>
      <c r="U242" s="64"/>
      <c r="V242" s="64"/>
      <c r="W242" s="64"/>
      <c r="X242" s="64"/>
      <c r="Y242" s="64"/>
      <c r="Z242" s="64"/>
      <c r="AA242" s="64"/>
      <c r="AB242" s="64"/>
      <c r="AC242" s="64"/>
      <c r="AD242" s="64"/>
      <c r="AE242" s="64"/>
      <c r="AF242" s="64"/>
      <c r="AG242" s="64"/>
      <c r="AH242" s="64"/>
      <c r="AI242" s="64"/>
      <c r="AJ242" s="64"/>
      <c r="AK242" s="64"/>
      <c r="AL242" s="64"/>
    </row>
    <row r="243" spans="1:38" s="120" customFormat="1" ht="18" customHeight="1" x14ac:dyDescent="0.2">
      <c r="A243" s="125">
        <f t="shared" si="287"/>
        <v>126</v>
      </c>
      <c r="B243" s="179" t="s">
        <v>172</v>
      </c>
      <c r="C243" s="179" t="s">
        <v>172</v>
      </c>
      <c r="D243" s="5" t="s">
        <v>142</v>
      </c>
      <c r="E243" s="176">
        <f>E242*8.5/32</f>
        <v>1.859375</v>
      </c>
      <c r="F243" s="177">
        <v>0</v>
      </c>
      <c r="G243" s="176">
        <f>E243+(E243*F243)</f>
        <v>1.859375</v>
      </c>
      <c r="H243" s="6" t="s">
        <v>111</v>
      </c>
      <c r="I243" s="185">
        <v>0.41600000000000004</v>
      </c>
      <c r="J243" s="3">
        <f t="shared" ref="J243" si="316">I243*G243</f>
        <v>0.77350000000000008</v>
      </c>
      <c r="K243" s="174">
        <v>43.68</v>
      </c>
      <c r="L243" s="174">
        <f t="shared" ref="L243" si="317">K243*J243</f>
        <v>33.786480000000005</v>
      </c>
      <c r="M243" s="174">
        <v>26.45</v>
      </c>
      <c r="N243" s="175">
        <f t="shared" ref="N243" si="318">M243*G243</f>
        <v>49.180468749999996</v>
      </c>
      <c r="O243" s="178">
        <f t="shared" ref="O243" si="319">L243+N243</f>
        <v>82.96694875</v>
      </c>
      <c r="P243" s="129"/>
      <c r="Q243" s="64"/>
      <c r="R243" s="64"/>
      <c r="S243" s="64"/>
      <c r="T243" s="64"/>
      <c r="U243" s="64"/>
      <c r="V243" s="64"/>
      <c r="W243" s="64"/>
      <c r="X243" s="64"/>
      <c r="Y243" s="64"/>
      <c r="Z243" s="64"/>
      <c r="AA243" s="64"/>
      <c r="AB243" s="64"/>
      <c r="AC243" s="64"/>
      <c r="AD243" s="64"/>
      <c r="AE243" s="64"/>
      <c r="AF243" s="64"/>
      <c r="AG243" s="64"/>
      <c r="AH243" s="64"/>
      <c r="AI243" s="64"/>
      <c r="AJ243" s="64"/>
      <c r="AK243" s="64"/>
      <c r="AL243" s="64"/>
    </row>
    <row r="244" spans="1:38" s="120" customFormat="1" ht="18" customHeight="1" x14ac:dyDescent="0.2">
      <c r="A244" s="125">
        <f t="shared" si="287"/>
        <v>127</v>
      </c>
      <c r="B244" s="179" t="s">
        <v>172</v>
      </c>
      <c r="C244" s="179" t="s">
        <v>172</v>
      </c>
      <c r="D244" s="192" t="s">
        <v>181</v>
      </c>
      <c r="E244" s="176">
        <f>E242*2*2</f>
        <v>28</v>
      </c>
      <c r="F244" s="177">
        <v>0.05</v>
      </c>
      <c r="G244" s="176">
        <f t="shared" ref="G244:G246" si="320">E244+(E244*F244)</f>
        <v>29.4</v>
      </c>
      <c r="H244" s="6" t="s">
        <v>110</v>
      </c>
      <c r="I244" s="185">
        <v>0.01</v>
      </c>
      <c r="J244" s="3">
        <f t="shared" ref="J244:J246" si="321">I244*G244</f>
        <v>0.29399999999999998</v>
      </c>
      <c r="K244" s="174">
        <v>43.68</v>
      </c>
      <c r="L244" s="174">
        <f t="shared" ref="L244:L246" si="322">K244*J244</f>
        <v>12.84192</v>
      </c>
      <c r="M244" s="174">
        <v>0.6</v>
      </c>
      <c r="N244" s="175">
        <f t="shared" ref="N244:N246" si="323">M244*G244</f>
        <v>17.639999999999997</v>
      </c>
      <c r="O244" s="178">
        <f t="shared" ref="O244:O246" si="324">L244+N244</f>
        <v>30.481919999999995</v>
      </c>
      <c r="P244" s="129"/>
      <c r="Q244" s="64"/>
      <c r="R244" s="64"/>
      <c r="S244" s="64"/>
      <c r="T244" s="64"/>
      <c r="U244" s="64"/>
      <c r="V244" s="64"/>
      <c r="W244" s="64"/>
      <c r="X244" s="64"/>
      <c r="Y244" s="64"/>
      <c r="Z244" s="64"/>
      <c r="AA244" s="64"/>
      <c r="AB244" s="64"/>
      <c r="AC244" s="64"/>
      <c r="AD244" s="64"/>
      <c r="AE244" s="64"/>
      <c r="AF244" s="64"/>
      <c r="AG244" s="64"/>
      <c r="AH244" s="64"/>
      <c r="AI244" s="64"/>
      <c r="AJ244" s="64"/>
      <c r="AK244" s="64"/>
      <c r="AL244" s="64"/>
    </row>
    <row r="245" spans="1:38" s="120" customFormat="1" ht="18" customHeight="1" x14ac:dyDescent="0.2">
      <c r="A245" s="125">
        <f t="shared" si="287"/>
        <v>128</v>
      </c>
      <c r="B245" s="179"/>
      <c r="C245" s="179"/>
      <c r="D245" s="193" t="s">
        <v>125</v>
      </c>
      <c r="E245" s="176">
        <f>E243*16</f>
        <v>29.75</v>
      </c>
      <c r="F245" s="177">
        <v>0.05</v>
      </c>
      <c r="G245" s="176">
        <f t="shared" si="320"/>
        <v>31.237500000000001</v>
      </c>
      <c r="H245" s="6" t="s">
        <v>110</v>
      </c>
      <c r="I245" s="185">
        <v>6.0000000000000006E-4</v>
      </c>
      <c r="J245" s="3">
        <f t="shared" si="321"/>
        <v>1.8742500000000002E-2</v>
      </c>
      <c r="K245" s="174">
        <v>43.68</v>
      </c>
      <c r="L245" s="174">
        <f t="shared" si="322"/>
        <v>0.81867240000000008</v>
      </c>
      <c r="M245" s="174">
        <v>3.5999999999999997E-2</v>
      </c>
      <c r="N245" s="175">
        <f t="shared" si="323"/>
        <v>1.1245499999999999</v>
      </c>
      <c r="O245" s="178">
        <f t="shared" si="324"/>
        <v>1.9432224</v>
      </c>
      <c r="P245" s="129"/>
      <c r="Q245" s="64"/>
      <c r="R245" s="64"/>
      <c r="S245" s="64"/>
      <c r="T245" s="64"/>
      <c r="U245" s="64"/>
      <c r="V245" s="64"/>
      <c r="W245" s="64"/>
      <c r="X245" s="64"/>
      <c r="Y245" s="64"/>
      <c r="Z245" s="64"/>
      <c r="AA245" s="64"/>
      <c r="AB245" s="64"/>
      <c r="AC245" s="64"/>
      <c r="AD245" s="64"/>
      <c r="AE245" s="64"/>
      <c r="AF245" s="64"/>
      <c r="AG245" s="64"/>
      <c r="AH245" s="64"/>
      <c r="AI245" s="64"/>
      <c r="AJ245" s="64"/>
      <c r="AK245" s="64"/>
      <c r="AL245" s="64"/>
    </row>
    <row r="246" spans="1:38" s="120" customFormat="1" ht="18" customHeight="1" x14ac:dyDescent="0.2">
      <c r="A246" s="125">
        <f t="shared" si="287"/>
        <v>129</v>
      </c>
      <c r="B246" s="179"/>
      <c r="C246" s="179"/>
      <c r="D246" s="193" t="s">
        <v>126</v>
      </c>
      <c r="E246" s="176">
        <f>60*0.053</f>
        <v>3.1799999999999997</v>
      </c>
      <c r="F246" s="177">
        <v>0.05</v>
      </c>
      <c r="G246" s="176">
        <f t="shared" si="320"/>
        <v>3.3389999999999995</v>
      </c>
      <c r="H246" s="6" t="s">
        <v>122</v>
      </c>
      <c r="I246" s="185">
        <v>0.05</v>
      </c>
      <c r="J246" s="3">
        <f t="shared" si="321"/>
        <v>0.16694999999999999</v>
      </c>
      <c r="K246" s="174">
        <v>43.68</v>
      </c>
      <c r="L246" s="174">
        <f t="shared" si="322"/>
        <v>7.2923759999999991</v>
      </c>
      <c r="M246" s="174">
        <v>3</v>
      </c>
      <c r="N246" s="175">
        <f t="shared" si="323"/>
        <v>10.016999999999999</v>
      </c>
      <c r="O246" s="178">
        <f t="shared" si="324"/>
        <v>17.309376</v>
      </c>
      <c r="P246" s="129"/>
      <c r="Q246" s="64"/>
      <c r="R246" s="64"/>
      <c r="S246" s="64"/>
      <c r="T246" s="64"/>
      <c r="U246" s="64"/>
      <c r="V246" s="64"/>
      <c r="W246" s="64"/>
      <c r="X246" s="64"/>
      <c r="Y246" s="64"/>
      <c r="Z246" s="64"/>
      <c r="AA246" s="64"/>
      <c r="AB246" s="64"/>
      <c r="AC246" s="64"/>
      <c r="AD246" s="64"/>
      <c r="AE246" s="64"/>
      <c r="AF246" s="64"/>
      <c r="AG246" s="64"/>
      <c r="AH246" s="64"/>
      <c r="AI246" s="64"/>
      <c r="AJ246" s="64"/>
      <c r="AK246" s="64"/>
      <c r="AL246" s="64"/>
    </row>
    <row r="247" spans="1:38" s="120" customFormat="1" ht="18" customHeight="1" x14ac:dyDescent="0.2">
      <c r="A247" s="125">
        <f t="shared" si="287"/>
        <v>130</v>
      </c>
      <c r="B247" s="179"/>
      <c r="C247" s="179"/>
      <c r="D247" s="193" t="s">
        <v>123</v>
      </c>
      <c r="E247" s="176">
        <f>E243*45</f>
        <v>83.671875</v>
      </c>
      <c r="F247" s="177">
        <v>0</v>
      </c>
      <c r="G247" s="176">
        <f>E247+(E247*F247)</f>
        <v>83.671875</v>
      </c>
      <c r="H247" s="6" t="s">
        <v>111</v>
      </c>
      <c r="I247" s="185">
        <v>3.0000000000000003E-4</v>
      </c>
      <c r="J247" s="3">
        <f>I247*G247</f>
        <v>2.5101562500000001E-2</v>
      </c>
      <c r="K247" s="174">
        <v>43.68</v>
      </c>
      <c r="L247" s="174">
        <f>K247*J247</f>
        <v>1.09643625</v>
      </c>
      <c r="M247" s="174">
        <v>1.7999999999999999E-2</v>
      </c>
      <c r="N247" s="175">
        <f>M247*G247</f>
        <v>1.5060937499999998</v>
      </c>
      <c r="O247" s="178">
        <f>L247+N247</f>
        <v>2.6025299999999998</v>
      </c>
      <c r="P247" s="129"/>
      <c r="Q247" s="64"/>
      <c r="R247" s="64"/>
      <c r="S247" s="64"/>
      <c r="T247" s="64"/>
      <c r="U247" s="64"/>
      <c r="V247" s="64"/>
      <c r="W247" s="64"/>
      <c r="X247" s="64"/>
      <c r="Y247" s="64"/>
      <c r="Z247" s="64"/>
      <c r="AA247" s="64"/>
      <c r="AB247" s="64"/>
      <c r="AC247" s="64"/>
      <c r="AD247" s="64"/>
      <c r="AE247" s="64"/>
      <c r="AF247" s="64"/>
      <c r="AG247" s="64"/>
      <c r="AH247" s="64"/>
      <c r="AI247" s="64"/>
      <c r="AJ247" s="64"/>
      <c r="AK247" s="64"/>
      <c r="AL247" s="64"/>
    </row>
    <row r="248" spans="1:38" s="120" customFormat="1" x14ac:dyDescent="0.2">
      <c r="A248" s="125" t="str">
        <f t="shared" si="287"/>
        <v/>
      </c>
      <c r="B248" s="179"/>
      <c r="C248" s="179"/>
      <c r="D248" s="187"/>
      <c r="E248" s="188"/>
      <c r="F248" s="190"/>
      <c r="G248" s="188"/>
      <c r="H248" s="191"/>
      <c r="I248" s="64"/>
      <c r="J248" s="64"/>
      <c r="K248" s="170"/>
      <c r="L248" s="134"/>
      <c r="M248" s="64"/>
      <c r="N248" s="137"/>
      <c r="O248" s="178"/>
      <c r="P248" s="129"/>
      <c r="Q248" s="64"/>
      <c r="R248" s="64"/>
      <c r="S248" s="64"/>
      <c r="T248" s="64"/>
      <c r="U248" s="64"/>
      <c r="V248" s="64"/>
      <c r="W248" s="64"/>
      <c r="X248" s="64"/>
      <c r="Y248" s="64"/>
      <c r="Z248" s="64"/>
      <c r="AA248" s="64"/>
      <c r="AB248" s="64"/>
      <c r="AC248" s="64"/>
      <c r="AD248" s="64"/>
      <c r="AE248" s="64"/>
      <c r="AF248" s="64"/>
      <c r="AG248" s="64"/>
      <c r="AH248" s="64"/>
      <c r="AI248" s="64"/>
      <c r="AJ248" s="64"/>
      <c r="AK248" s="64"/>
      <c r="AL248" s="64"/>
    </row>
    <row r="249" spans="1:38" s="120" customFormat="1" ht="18" customHeight="1" x14ac:dyDescent="0.2">
      <c r="A249" s="125" t="str">
        <f t="shared" si="287"/>
        <v/>
      </c>
      <c r="B249" s="179"/>
      <c r="C249" s="179"/>
      <c r="D249" s="183" t="s">
        <v>160</v>
      </c>
      <c r="E249" s="189">
        <v>33</v>
      </c>
      <c r="F249" s="190"/>
      <c r="G249" s="188"/>
      <c r="H249" s="191"/>
      <c r="I249" s="64"/>
      <c r="J249" s="64"/>
      <c r="K249" s="170"/>
      <c r="L249" s="134"/>
      <c r="M249" s="64"/>
      <c r="N249" s="137"/>
      <c r="O249" s="178"/>
      <c r="P249" s="129"/>
      <c r="Q249" s="64"/>
      <c r="R249" s="64"/>
      <c r="S249" s="64"/>
      <c r="T249" s="64"/>
      <c r="U249" s="64"/>
      <c r="V249" s="64"/>
      <c r="W249" s="64"/>
      <c r="X249" s="64"/>
      <c r="Y249" s="64"/>
      <c r="Z249" s="64"/>
      <c r="AA249" s="64"/>
      <c r="AB249" s="64"/>
      <c r="AC249" s="64"/>
      <c r="AD249" s="64"/>
      <c r="AE249" s="64"/>
      <c r="AF249" s="64"/>
      <c r="AG249" s="64"/>
      <c r="AH249" s="64"/>
      <c r="AI249" s="64"/>
      <c r="AJ249" s="64"/>
      <c r="AK249" s="64"/>
      <c r="AL249" s="64"/>
    </row>
    <row r="250" spans="1:38" s="120" customFormat="1" ht="18" customHeight="1" x14ac:dyDescent="0.2">
      <c r="A250" s="125">
        <f t="shared" si="287"/>
        <v>131</v>
      </c>
      <c r="B250" s="179" t="s">
        <v>172</v>
      </c>
      <c r="C250" s="179" t="s">
        <v>172</v>
      </c>
      <c r="D250" s="5" t="s">
        <v>137</v>
      </c>
      <c r="E250" s="176">
        <f>E249*8.5/32</f>
        <v>8.765625</v>
      </c>
      <c r="F250" s="177">
        <v>0</v>
      </c>
      <c r="G250" s="176">
        <f>E250+(E250*F250)</f>
        <v>8.765625</v>
      </c>
      <c r="H250" s="6" t="s">
        <v>111</v>
      </c>
      <c r="I250" s="185">
        <v>0.41600000000000004</v>
      </c>
      <c r="J250" s="3">
        <f t="shared" ref="J250:J253" si="325">I250*G250</f>
        <v>3.6465000000000005</v>
      </c>
      <c r="K250" s="174">
        <v>43.68</v>
      </c>
      <c r="L250" s="174">
        <f t="shared" ref="L250:L253" si="326">K250*J250</f>
        <v>159.27912000000003</v>
      </c>
      <c r="M250" s="174">
        <v>24.96</v>
      </c>
      <c r="N250" s="175">
        <f t="shared" ref="N250:N253" si="327">M250*G250</f>
        <v>218.79000000000002</v>
      </c>
      <c r="O250" s="178">
        <f t="shared" ref="O250:O253" si="328">L250+N250</f>
        <v>378.06912000000005</v>
      </c>
      <c r="P250" s="129"/>
      <c r="Q250" s="64"/>
      <c r="R250" s="64"/>
      <c r="S250" s="64"/>
      <c r="T250" s="64"/>
      <c r="U250" s="64"/>
      <c r="V250" s="64"/>
      <c r="W250" s="64"/>
      <c r="X250" s="64"/>
      <c r="Y250" s="64"/>
      <c r="Z250" s="64"/>
      <c r="AA250" s="64"/>
      <c r="AB250" s="64"/>
      <c r="AC250" s="64"/>
      <c r="AD250" s="64"/>
      <c r="AE250" s="64"/>
      <c r="AF250" s="64"/>
      <c r="AG250" s="64"/>
      <c r="AH250" s="64"/>
      <c r="AI250" s="64"/>
      <c r="AJ250" s="64"/>
      <c r="AK250" s="64"/>
      <c r="AL250" s="64"/>
    </row>
    <row r="251" spans="1:38" s="120" customFormat="1" ht="18" customHeight="1" x14ac:dyDescent="0.2">
      <c r="A251" s="125">
        <f t="shared" si="287"/>
        <v>132</v>
      </c>
      <c r="B251" s="179" t="s">
        <v>172</v>
      </c>
      <c r="C251" s="179" t="s">
        <v>172</v>
      </c>
      <c r="D251" s="192" t="s">
        <v>181</v>
      </c>
      <c r="E251" s="176">
        <f>E249*2*2</f>
        <v>132</v>
      </c>
      <c r="F251" s="177">
        <v>0.05</v>
      </c>
      <c r="G251" s="176">
        <f t="shared" ref="G251:G253" si="329">E251+(E251*F251)</f>
        <v>138.6</v>
      </c>
      <c r="H251" s="6" t="s">
        <v>110</v>
      </c>
      <c r="I251" s="185">
        <v>0.01</v>
      </c>
      <c r="J251" s="3">
        <f t="shared" si="325"/>
        <v>1.3859999999999999</v>
      </c>
      <c r="K251" s="174">
        <v>43.68</v>
      </c>
      <c r="L251" s="174">
        <f t="shared" si="326"/>
        <v>60.540479999999995</v>
      </c>
      <c r="M251" s="174">
        <v>0.6</v>
      </c>
      <c r="N251" s="175">
        <f t="shared" si="327"/>
        <v>83.16</v>
      </c>
      <c r="O251" s="178">
        <f t="shared" si="328"/>
        <v>143.70048</v>
      </c>
      <c r="P251" s="129"/>
      <c r="Q251" s="64"/>
      <c r="R251" s="64"/>
      <c r="S251" s="64"/>
      <c r="T251" s="64"/>
      <c r="U251" s="64"/>
      <c r="V251" s="64"/>
      <c r="W251" s="64"/>
      <c r="X251" s="64"/>
      <c r="Y251" s="64"/>
      <c r="Z251" s="64"/>
      <c r="AA251" s="64"/>
      <c r="AB251" s="64"/>
      <c r="AC251" s="64"/>
      <c r="AD251" s="64"/>
      <c r="AE251" s="64"/>
      <c r="AF251" s="64"/>
      <c r="AG251" s="64"/>
      <c r="AH251" s="64"/>
      <c r="AI251" s="64"/>
      <c r="AJ251" s="64"/>
      <c r="AK251" s="64"/>
      <c r="AL251" s="64"/>
    </row>
    <row r="252" spans="1:38" s="120" customFormat="1" ht="18" customHeight="1" x14ac:dyDescent="0.2">
      <c r="A252" s="125">
        <f t="shared" si="287"/>
        <v>133</v>
      </c>
      <c r="B252" s="179"/>
      <c r="C252" s="179"/>
      <c r="D252" s="193" t="s">
        <v>125</v>
      </c>
      <c r="E252" s="176">
        <f>E250*16</f>
        <v>140.25</v>
      </c>
      <c r="F252" s="177">
        <v>0.05</v>
      </c>
      <c r="G252" s="176">
        <f t="shared" si="329"/>
        <v>147.26249999999999</v>
      </c>
      <c r="H252" s="6" t="s">
        <v>110</v>
      </c>
      <c r="I252" s="185">
        <v>6.0000000000000006E-4</v>
      </c>
      <c r="J252" s="3">
        <f t="shared" si="325"/>
        <v>8.8357500000000005E-2</v>
      </c>
      <c r="K252" s="174">
        <v>43.68</v>
      </c>
      <c r="L252" s="174">
        <f t="shared" si="326"/>
        <v>3.8594556000000004</v>
      </c>
      <c r="M252" s="174">
        <v>3.5999999999999997E-2</v>
      </c>
      <c r="N252" s="175">
        <f t="shared" si="327"/>
        <v>5.3014499999999991</v>
      </c>
      <c r="O252" s="178">
        <f t="shared" si="328"/>
        <v>9.1609055999999995</v>
      </c>
      <c r="P252" s="129"/>
      <c r="Q252" s="64"/>
      <c r="R252" s="64"/>
      <c r="S252" s="64"/>
      <c r="T252" s="64"/>
      <c r="U252" s="64"/>
      <c r="V252" s="64"/>
      <c r="W252" s="64"/>
      <c r="X252" s="64"/>
      <c r="Y252" s="64"/>
      <c r="Z252" s="64"/>
      <c r="AA252" s="64"/>
      <c r="AB252" s="64"/>
      <c r="AC252" s="64"/>
      <c r="AD252" s="64"/>
      <c r="AE252" s="64"/>
      <c r="AF252" s="64"/>
      <c r="AG252" s="64"/>
      <c r="AH252" s="64"/>
      <c r="AI252" s="64"/>
      <c r="AJ252" s="64"/>
      <c r="AK252" s="64"/>
      <c r="AL252" s="64"/>
    </row>
    <row r="253" spans="1:38" s="120" customFormat="1" ht="18" customHeight="1" x14ac:dyDescent="0.2">
      <c r="A253" s="125">
        <f t="shared" si="287"/>
        <v>134</v>
      </c>
      <c r="B253" s="179"/>
      <c r="C253" s="179"/>
      <c r="D253" s="193" t="s">
        <v>126</v>
      </c>
      <c r="E253" s="176">
        <f>281*0.053</f>
        <v>14.892999999999999</v>
      </c>
      <c r="F253" s="177">
        <v>0.05</v>
      </c>
      <c r="G253" s="176">
        <f t="shared" si="329"/>
        <v>15.637649999999999</v>
      </c>
      <c r="H253" s="6" t="s">
        <v>122</v>
      </c>
      <c r="I253" s="185">
        <v>0.05</v>
      </c>
      <c r="J253" s="3">
        <f t="shared" si="325"/>
        <v>0.78188250000000004</v>
      </c>
      <c r="K253" s="174">
        <v>43.68</v>
      </c>
      <c r="L253" s="174">
        <f t="shared" si="326"/>
        <v>34.152627600000002</v>
      </c>
      <c r="M253" s="174">
        <v>3</v>
      </c>
      <c r="N253" s="175">
        <f t="shared" si="327"/>
        <v>46.912949999999995</v>
      </c>
      <c r="O253" s="178">
        <f t="shared" si="328"/>
        <v>81.065577599999997</v>
      </c>
      <c r="P253" s="129"/>
      <c r="Q253" s="64"/>
      <c r="R253" s="64"/>
      <c r="S253" s="64"/>
      <c r="T253" s="64"/>
      <c r="U253" s="64"/>
      <c r="V253" s="64"/>
      <c r="W253" s="64"/>
      <c r="X253" s="64"/>
      <c r="Y253" s="64"/>
      <c r="Z253" s="64"/>
      <c r="AA253" s="64"/>
      <c r="AB253" s="64"/>
      <c r="AC253" s="64"/>
      <c r="AD253" s="64"/>
      <c r="AE253" s="64"/>
      <c r="AF253" s="64"/>
      <c r="AG253" s="64"/>
      <c r="AH253" s="64"/>
      <c r="AI253" s="64"/>
      <c r="AJ253" s="64"/>
      <c r="AK253" s="64"/>
      <c r="AL253" s="64"/>
    </row>
    <row r="254" spans="1:38" s="120" customFormat="1" ht="18" customHeight="1" x14ac:dyDescent="0.2">
      <c r="A254" s="125">
        <f t="shared" si="287"/>
        <v>135</v>
      </c>
      <c r="B254" s="179"/>
      <c r="C254" s="179"/>
      <c r="D254" s="193" t="s">
        <v>123</v>
      </c>
      <c r="E254" s="176">
        <f>E250*45</f>
        <v>394.453125</v>
      </c>
      <c r="F254" s="177">
        <v>0</v>
      </c>
      <c r="G254" s="176">
        <f>E254+(E254*F254)</f>
        <v>394.453125</v>
      </c>
      <c r="H254" s="6" t="s">
        <v>111</v>
      </c>
      <c r="I254" s="185">
        <v>3.0000000000000003E-4</v>
      </c>
      <c r="J254" s="3">
        <f>I254*G254</f>
        <v>0.11833593750000002</v>
      </c>
      <c r="K254" s="174">
        <v>43.68</v>
      </c>
      <c r="L254" s="174">
        <f>K254*J254</f>
        <v>5.1689137500000006</v>
      </c>
      <c r="M254" s="174">
        <v>1.7999999999999999E-2</v>
      </c>
      <c r="N254" s="175">
        <f>M254*G254</f>
        <v>7.1001562499999995</v>
      </c>
      <c r="O254" s="178">
        <f>L254+N254</f>
        <v>12.269069999999999</v>
      </c>
      <c r="P254" s="129"/>
      <c r="Q254" s="64"/>
      <c r="R254" s="64"/>
      <c r="S254" s="64"/>
      <c r="T254" s="64"/>
      <c r="U254" s="64"/>
      <c r="V254" s="64"/>
      <c r="W254" s="64"/>
      <c r="X254" s="64"/>
      <c r="Y254" s="64"/>
      <c r="Z254" s="64"/>
      <c r="AA254" s="64"/>
      <c r="AB254" s="64"/>
      <c r="AC254" s="64"/>
      <c r="AD254" s="64"/>
      <c r="AE254" s="64"/>
      <c r="AF254" s="64"/>
      <c r="AG254" s="64"/>
      <c r="AH254" s="64"/>
      <c r="AI254" s="64"/>
      <c r="AJ254" s="64"/>
      <c r="AK254" s="64"/>
      <c r="AL254" s="64"/>
    </row>
    <row r="255" spans="1:38" s="120" customFormat="1" x14ac:dyDescent="0.2">
      <c r="A255" s="125" t="str">
        <f t="shared" si="287"/>
        <v/>
      </c>
      <c r="B255" s="179"/>
      <c r="C255" s="179"/>
      <c r="D255" s="194"/>
      <c r="E255" s="181"/>
      <c r="F255" s="177"/>
      <c r="G255" s="176"/>
      <c r="H255" s="6"/>
      <c r="I255" s="3"/>
      <c r="J255" s="3"/>
      <c r="K255" s="134"/>
      <c r="L255" s="134"/>
      <c r="M255" s="134"/>
      <c r="N255" s="137"/>
      <c r="O255" s="178"/>
      <c r="P255" s="129"/>
      <c r="Q255" s="64"/>
      <c r="R255" s="64"/>
      <c r="S255" s="64"/>
      <c r="T255" s="64"/>
      <c r="U255" s="64"/>
      <c r="V255" s="64"/>
      <c r="W255" s="64"/>
      <c r="X255" s="64"/>
      <c r="Y255" s="64"/>
      <c r="Z255" s="64"/>
      <c r="AA255" s="64"/>
      <c r="AB255" s="64"/>
      <c r="AC255" s="64"/>
      <c r="AD255" s="64"/>
      <c r="AE255" s="64"/>
      <c r="AF255" s="64"/>
      <c r="AG255" s="64"/>
      <c r="AH255" s="64"/>
      <c r="AI255" s="64"/>
      <c r="AJ255" s="64"/>
      <c r="AK255" s="64"/>
      <c r="AL255" s="64"/>
    </row>
    <row r="256" spans="1:38" s="120" customFormat="1" ht="18" customHeight="1" x14ac:dyDescent="0.2">
      <c r="A256" s="125">
        <f t="shared" si="287"/>
        <v>136</v>
      </c>
      <c r="B256" s="179" t="s">
        <v>172</v>
      </c>
      <c r="C256" s="179" t="s">
        <v>172</v>
      </c>
      <c r="D256" s="5" t="s">
        <v>142</v>
      </c>
      <c r="E256" s="176">
        <f>E249*8.5/32</f>
        <v>8.765625</v>
      </c>
      <c r="F256" s="177">
        <v>0</v>
      </c>
      <c r="G256" s="176">
        <f>E256+(E256*F256)</f>
        <v>8.765625</v>
      </c>
      <c r="H256" s="6" t="s">
        <v>111</v>
      </c>
      <c r="I256" s="185">
        <v>0.41600000000000004</v>
      </c>
      <c r="J256" s="3">
        <f t="shared" ref="J256" si="330">I256*G256</f>
        <v>3.6465000000000005</v>
      </c>
      <c r="K256" s="174">
        <v>43.68</v>
      </c>
      <c r="L256" s="174">
        <f t="shared" ref="L256" si="331">K256*J256</f>
        <v>159.27912000000003</v>
      </c>
      <c r="M256" s="174">
        <v>26.45</v>
      </c>
      <c r="N256" s="175">
        <f t="shared" ref="N256" si="332">M256*G256</f>
        <v>231.85078124999998</v>
      </c>
      <c r="O256" s="178">
        <f t="shared" ref="O256" si="333">L256+N256</f>
        <v>391.12990124999999</v>
      </c>
      <c r="P256" s="129"/>
      <c r="Q256" s="64"/>
      <c r="R256" s="64"/>
      <c r="S256" s="64"/>
      <c r="T256" s="64"/>
      <c r="U256" s="64"/>
      <c r="V256" s="64"/>
      <c r="W256" s="64"/>
      <c r="X256" s="64"/>
      <c r="Y256" s="64"/>
      <c r="Z256" s="64"/>
      <c r="AA256" s="64"/>
      <c r="AB256" s="64"/>
      <c r="AC256" s="64"/>
      <c r="AD256" s="64"/>
      <c r="AE256" s="64"/>
      <c r="AF256" s="64"/>
      <c r="AG256" s="64"/>
      <c r="AH256" s="64"/>
      <c r="AI256" s="64"/>
      <c r="AJ256" s="64"/>
      <c r="AK256" s="64"/>
      <c r="AL256" s="64"/>
    </row>
    <row r="257" spans="1:38" s="120" customFormat="1" ht="18" customHeight="1" x14ac:dyDescent="0.2">
      <c r="A257" s="125">
        <f t="shared" si="287"/>
        <v>137</v>
      </c>
      <c r="B257" s="179"/>
      <c r="C257" s="179"/>
      <c r="D257" s="193" t="s">
        <v>125</v>
      </c>
      <c r="E257" s="176">
        <f>E256*16</f>
        <v>140.25</v>
      </c>
      <c r="F257" s="177">
        <v>0.05</v>
      </c>
      <c r="G257" s="176">
        <f t="shared" ref="G257:G258" si="334">E257+(E257*F257)</f>
        <v>147.26249999999999</v>
      </c>
      <c r="H257" s="6" t="s">
        <v>110</v>
      </c>
      <c r="I257" s="185">
        <v>6.0000000000000006E-4</v>
      </c>
      <c r="J257" s="3">
        <f t="shared" ref="J257:J258" si="335">I257*G257</f>
        <v>8.8357500000000005E-2</v>
      </c>
      <c r="K257" s="174">
        <v>43.68</v>
      </c>
      <c r="L257" s="174">
        <f t="shared" ref="L257:L258" si="336">K257*J257</f>
        <v>3.8594556000000004</v>
      </c>
      <c r="M257" s="174">
        <v>3.5999999999999997E-2</v>
      </c>
      <c r="N257" s="175">
        <f t="shared" ref="N257:N258" si="337">M257*G257</f>
        <v>5.3014499999999991</v>
      </c>
      <c r="O257" s="178">
        <f t="shared" ref="O257:O258" si="338">L257+N257</f>
        <v>9.1609055999999995</v>
      </c>
      <c r="P257" s="129"/>
      <c r="Q257" s="64"/>
      <c r="R257" s="64"/>
      <c r="S257" s="64"/>
      <c r="T257" s="64"/>
      <c r="U257" s="64"/>
      <c r="V257" s="64"/>
      <c r="W257" s="64"/>
      <c r="X257" s="64"/>
      <c r="Y257" s="64"/>
      <c r="Z257" s="64"/>
      <c r="AA257" s="64"/>
      <c r="AB257" s="64"/>
      <c r="AC257" s="64"/>
      <c r="AD257" s="64"/>
      <c r="AE257" s="64"/>
      <c r="AF257" s="64"/>
      <c r="AG257" s="64"/>
      <c r="AH257" s="64"/>
      <c r="AI257" s="64"/>
      <c r="AJ257" s="64"/>
      <c r="AK257" s="64"/>
      <c r="AL257" s="64"/>
    </row>
    <row r="258" spans="1:38" s="120" customFormat="1" ht="18" customHeight="1" x14ac:dyDescent="0.2">
      <c r="A258" s="125">
        <f t="shared" si="287"/>
        <v>138</v>
      </c>
      <c r="B258" s="179"/>
      <c r="C258" s="179"/>
      <c r="D258" s="193" t="s">
        <v>126</v>
      </c>
      <c r="E258" s="176">
        <f>281*0.053</f>
        <v>14.892999999999999</v>
      </c>
      <c r="F258" s="177">
        <v>0.05</v>
      </c>
      <c r="G258" s="176">
        <f t="shared" si="334"/>
        <v>15.637649999999999</v>
      </c>
      <c r="H258" s="6" t="s">
        <v>122</v>
      </c>
      <c r="I258" s="185">
        <v>0.05</v>
      </c>
      <c r="J258" s="3">
        <f t="shared" si="335"/>
        <v>0.78188250000000004</v>
      </c>
      <c r="K258" s="174">
        <v>43.68</v>
      </c>
      <c r="L258" s="174">
        <f t="shared" si="336"/>
        <v>34.152627600000002</v>
      </c>
      <c r="M258" s="174">
        <v>3</v>
      </c>
      <c r="N258" s="175">
        <f t="shared" si="337"/>
        <v>46.912949999999995</v>
      </c>
      <c r="O258" s="178">
        <f t="shared" si="338"/>
        <v>81.065577599999997</v>
      </c>
      <c r="P258" s="129"/>
      <c r="Q258" s="64"/>
      <c r="R258" s="64"/>
      <c r="S258" s="64"/>
      <c r="T258" s="64"/>
      <c r="U258" s="64"/>
      <c r="V258" s="64"/>
      <c r="W258" s="64"/>
      <c r="X258" s="64"/>
      <c r="Y258" s="64"/>
      <c r="Z258" s="64"/>
      <c r="AA258" s="64"/>
      <c r="AB258" s="64"/>
      <c r="AC258" s="64"/>
      <c r="AD258" s="64"/>
      <c r="AE258" s="64"/>
      <c r="AF258" s="64"/>
      <c r="AG258" s="64"/>
      <c r="AH258" s="64"/>
      <c r="AI258" s="64"/>
      <c r="AJ258" s="64"/>
      <c r="AK258" s="64"/>
      <c r="AL258" s="64"/>
    </row>
    <row r="259" spans="1:38" s="120" customFormat="1" ht="18" customHeight="1" x14ac:dyDescent="0.2">
      <c r="A259" s="125">
        <f t="shared" si="287"/>
        <v>139</v>
      </c>
      <c r="B259" s="179"/>
      <c r="C259" s="179"/>
      <c r="D259" s="193" t="s">
        <v>123</v>
      </c>
      <c r="E259" s="176">
        <f>E256*45</f>
        <v>394.453125</v>
      </c>
      <c r="F259" s="177">
        <v>0</v>
      </c>
      <c r="G259" s="176">
        <f>E259+(E259*F259)</f>
        <v>394.453125</v>
      </c>
      <c r="H259" s="6" t="s">
        <v>111</v>
      </c>
      <c r="I259" s="185">
        <v>3.0000000000000003E-4</v>
      </c>
      <c r="J259" s="3">
        <f>I259*G259</f>
        <v>0.11833593750000002</v>
      </c>
      <c r="K259" s="174">
        <v>43.68</v>
      </c>
      <c r="L259" s="174">
        <f>K259*J259</f>
        <v>5.1689137500000006</v>
      </c>
      <c r="M259" s="174">
        <v>1.7999999999999999E-2</v>
      </c>
      <c r="N259" s="175">
        <f>M259*G259</f>
        <v>7.1001562499999995</v>
      </c>
      <c r="O259" s="178">
        <f>L259+N259</f>
        <v>12.269069999999999</v>
      </c>
      <c r="P259" s="129"/>
      <c r="Q259" s="64"/>
      <c r="R259" s="64"/>
      <c r="S259" s="64"/>
      <c r="T259" s="64"/>
      <c r="U259" s="64"/>
      <c r="V259" s="64"/>
      <c r="W259" s="64"/>
      <c r="X259" s="64"/>
      <c r="Y259" s="64"/>
      <c r="Z259" s="64"/>
      <c r="AA259" s="64"/>
      <c r="AB259" s="64"/>
      <c r="AC259" s="64"/>
      <c r="AD259" s="64"/>
      <c r="AE259" s="64"/>
      <c r="AF259" s="64"/>
      <c r="AG259" s="64"/>
      <c r="AH259" s="64"/>
      <c r="AI259" s="64"/>
      <c r="AJ259" s="64"/>
      <c r="AK259" s="64"/>
      <c r="AL259" s="64"/>
    </row>
    <row r="260" spans="1:38" s="120" customFormat="1" x14ac:dyDescent="0.2">
      <c r="A260" s="125" t="str">
        <f t="shared" si="287"/>
        <v/>
      </c>
      <c r="B260" s="179"/>
      <c r="C260" s="179"/>
      <c r="D260" s="187"/>
      <c r="E260" s="188"/>
      <c r="F260" s="190"/>
      <c r="G260" s="188"/>
      <c r="H260" s="191"/>
      <c r="I260" s="64"/>
      <c r="J260" s="64"/>
      <c r="K260" s="170"/>
      <c r="L260" s="134"/>
      <c r="M260" s="64"/>
      <c r="N260" s="137"/>
      <c r="O260" s="178"/>
      <c r="P260" s="129"/>
      <c r="Q260" s="64"/>
      <c r="R260" s="64"/>
      <c r="S260" s="64"/>
      <c r="T260" s="64"/>
      <c r="U260" s="64"/>
      <c r="V260" s="64"/>
      <c r="W260" s="64"/>
      <c r="X260" s="64"/>
      <c r="Y260" s="64"/>
      <c r="Z260" s="64"/>
      <c r="AA260" s="64"/>
      <c r="AB260" s="64"/>
      <c r="AC260" s="64"/>
      <c r="AD260" s="64"/>
      <c r="AE260" s="64"/>
      <c r="AF260" s="64"/>
      <c r="AG260" s="64"/>
      <c r="AH260" s="64"/>
      <c r="AI260" s="64"/>
      <c r="AJ260" s="64"/>
      <c r="AK260" s="64"/>
      <c r="AL260" s="64"/>
    </row>
    <row r="261" spans="1:38" s="120" customFormat="1" ht="18" customHeight="1" x14ac:dyDescent="0.2">
      <c r="A261" s="125" t="str">
        <f t="shared" si="287"/>
        <v/>
      </c>
      <c r="B261" s="179"/>
      <c r="C261" s="179"/>
      <c r="D261" s="183" t="s">
        <v>164</v>
      </c>
      <c r="E261" s="189">
        <v>8</v>
      </c>
      <c r="F261" s="190"/>
      <c r="G261" s="188"/>
      <c r="H261" s="191"/>
      <c r="I261" s="64"/>
      <c r="J261" s="64"/>
      <c r="K261" s="170"/>
      <c r="L261" s="134"/>
      <c r="M261" s="64"/>
      <c r="N261" s="137"/>
      <c r="O261" s="178"/>
      <c r="P261" s="129"/>
      <c r="Q261" s="64"/>
      <c r="R261" s="64"/>
      <c r="S261" s="64"/>
      <c r="T261" s="64"/>
      <c r="U261" s="64"/>
      <c r="V261" s="64"/>
      <c r="W261" s="64"/>
      <c r="X261" s="64"/>
      <c r="Y261" s="64"/>
      <c r="Z261" s="64"/>
      <c r="AA261" s="64"/>
      <c r="AB261" s="64"/>
      <c r="AC261" s="64"/>
      <c r="AD261" s="64"/>
      <c r="AE261" s="64"/>
      <c r="AF261" s="64"/>
      <c r="AG261" s="64"/>
      <c r="AH261" s="64"/>
      <c r="AI261" s="64"/>
      <c r="AJ261" s="64"/>
      <c r="AK261" s="64"/>
      <c r="AL261" s="64"/>
    </row>
    <row r="262" spans="1:38" s="120" customFormat="1" ht="18" customHeight="1" x14ac:dyDescent="0.2">
      <c r="A262" s="125">
        <f t="shared" si="287"/>
        <v>140</v>
      </c>
      <c r="B262" s="179" t="s">
        <v>172</v>
      </c>
      <c r="C262" s="179" t="s">
        <v>172</v>
      </c>
      <c r="D262" s="5" t="s">
        <v>142</v>
      </c>
      <c r="E262" s="176">
        <f>E261*8/32</f>
        <v>2</v>
      </c>
      <c r="F262" s="177">
        <v>0</v>
      </c>
      <c r="G262" s="176">
        <f>E262+(E262*F262)</f>
        <v>2</v>
      </c>
      <c r="H262" s="6" t="s">
        <v>111</v>
      </c>
      <c r="I262" s="185">
        <v>0.41600000000000004</v>
      </c>
      <c r="J262" s="3">
        <f t="shared" ref="J262" si="339">I262*G262</f>
        <v>0.83200000000000007</v>
      </c>
      <c r="K262" s="174">
        <v>43.68</v>
      </c>
      <c r="L262" s="174">
        <f t="shared" ref="L262" si="340">K262*J262</f>
        <v>36.341760000000001</v>
      </c>
      <c r="M262" s="174">
        <v>26.45</v>
      </c>
      <c r="N262" s="175">
        <f t="shared" ref="N262" si="341">M262*G262</f>
        <v>52.9</v>
      </c>
      <c r="O262" s="178">
        <f t="shared" ref="O262" si="342">L262+N262</f>
        <v>89.241759999999999</v>
      </c>
      <c r="P262" s="129"/>
      <c r="Q262" s="64"/>
      <c r="R262" s="64"/>
      <c r="S262" s="64"/>
      <c r="T262" s="64"/>
      <c r="U262" s="64"/>
      <c r="V262" s="64"/>
      <c r="W262" s="64"/>
      <c r="X262" s="64"/>
      <c r="Y262" s="64"/>
      <c r="Z262" s="64"/>
      <c r="AA262" s="64"/>
      <c r="AB262" s="64"/>
      <c r="AC262" s="64"/>
      <c r="AD262" s="64"/>
      <c r="AE262" s="64"/>
      <c r="AF262" s="64"/>
      <c r="AG262" s="64"/>
      <c r="AH262" s="64"/>
      <c r="AI262" s="64"/>
      <c r="AJ262" s="64"/>
      <c r="AK262" s="64"/>
      <c r="AL262" s="64"/>
    </row>
    <row r="263" spans="1:38" s="120" customFormat="1" ht="18" customHeight="1" x14ac:dyDescent="0.2">
      <c r="A263" s="125">
        <f t="shared" si="287"/>
        <v>141</v>
      </c>
      <c r="B263" s="179" t="s">
        <v>172</v>
      </c>
      <c r="C263" s="179" t="s">
        <v>172</v>
      </c>
      <c r="D263" s="192" t="s">
        <v>181</v>
      </c>
      <c r="E263" s="176">
        <f>E261*2*2</f>
        <v>32</v>
      </c>
      <c r="F263" s="177">
        <v>0.05</v>
      </c>
      <c r="G263" s="176">
        <f t="shared" ref="G263:G265" si="343">E263+(E263*F263)</f>
        <v>33.6</v>
      </c>
      <c r="H263" s="6" t="s">
        <v>110</v>
      </c>
      <c r="I263" s="185">
        <v>0.01</v>
      </c>
      <c r="J263" s="3">
        <f t="shared" ref="J263:J265" si="344">I263*G263</f>
        <v>0.33600000000000002</v>
      </c>
      <c r="K263" s="174">
        <v>43.68</v>
      </c>
      <c r="L263" s="174">
        <f t="shared" ref="L263:L265" si="345">K263*J263</f>
        <v>14.676480000000002</v>
      </c>
      <c r="M263" s="174">
        <v>0.6</v>
      </c>
      <c r="N263" s="175">
        <f t="shared" ref="N263:N265" si="346">M263*G263</f>
        <v>20.16</v>
      </c>
      <c r="O263" s="178">
        <f t="shared" ref="O263:O265" si="347">L263+N263</f>
        <v>34.836480000000002</v>
      </c>
      <c r="P263" s="129"/>
      <c r="Q263" s="64"/>
      <c r="R263" s="64"/>
      <c r="S263" s="64"/>
      <c r="T263" s="64"/>
      <c r="U263" s="64"/>
      <c r="V263" s="64"/>
      <c r="W263" s="64"/>
      <c r="X263" s="64"/>
      <c r="Y263" s="64"/>
      <c r="Z263" s="64"/>
      <c r="AA263" s="64"/>
      <c r="AB263" s="64"/>
      <c r="AC263" s="64"/>
      <c r="AD263" s="64"/>
      <c r="AE263" s="64"/>
      <c r="AF263" s="64"/>
      <c r="AG263" s="64"/>
      <c r="AH263" s="64"/>
      <c r="AI263" s="64"/>
      <c r="AJ263" s="64"/>
      <c r="AK263" s="64"/>
      <c r="AL263" s="64"/>
    </row>
    <row r="264" spans="1:38" s="120" customFormat="1" ht="18" customHeight="1" x14ac:dyDescent="0.2">
      <c r="A264" s="125">
        <f t="shared" si="287"/>
        <v>142</v>
      </c>
      <c r="B264" s="179"/>
      <c r="C264" s="179"/>
      <c r="D264" s="193" t="s">
        <v>125</v>
      </c>
      <c r="E264" s="176">
        <f>E262*16</f>
        <v>32</v>
      </c>
      <c r="F264" s="177">
        <v>0.05</v>
      </c>
      <c r="G264" s="176">
        <f t="shared" si="343"/>
        <v>33.6</v>
      </c>
      <c r="H264" s="6" t="s">
        <v>110</v>
      </c>
      <c r="I264" s="185">
        <v>6.0000000000000006E-4</v>
      </c>
      <c r="J264" s="3">
        <f t="shared" si="344"/>
        <v>2.0160000000000004E-2</v>
      </c>
      <c r="K264" s="174">
        <v>43.68</v>
      </c>
      <c r="L264" s="174">
        <f t="shared" si="345"/>
        <v>0.88058880000000017</v>
      </c>
      <c r="M264" s="174">
        <v>3.5999999999999997E-2</v>
      </c>
      <c r="N264" s="175">
        <f t="shared" si="346"/>
        <v>1.2096</v>
      </c>
      <c r="O264" s="178">
        <f t="shared" si="347"/>
        <v>2.0901888</v>
      </c>
      <c r="P264" s="129"/>
      <c r="Q264" s="64"/>
      <c r="R264" s="64"/>
      <c r="S264" s="64"/>
      <c r="T264" s="64"/>
      <c r="U264" s="64"/>
      <c r="V264" s="64"/>
      <c r="W264" s="64"/>
      <c r="X264" s="64"/>
      <c r="Y264" s="64"/>
      <c r="Z264" s="64"/>
      <c r="AA264" s="64"/>
      <c r="AB264" s="64"/>
      <c r="AC264" s="64"/>
      <c r="AD264" s="64"/>
      <c r="AE264" s="64"/>
      <c r="AF264" s="64"/>
      <c r="AG264" s="64"/>
      <c r="AH264" s="64"/>
      <c r="AI264" s="64"/>
      <c r="AJ264" s="64"/>
      <c r="AK264" s="64"/>
      <c r="AL264" s="64"/>
    </row>
    <row r="265" spans="1:38" s="120" customFormat="1" ht="18" customHeight="1" x14ac:dyDescent="0.2">
      <c r="A265" s="125">
        <f t="shared" si="287"/>
        <v>143</v>
      </c>
      <c r="B265" s="179"/>
      <c r="C265" s="179"/>
      <c r="D265" s="193" t="s">
        <v>126</v>
      </c>
      <c r="E265" s="176">
        <f>64*0.053</f>
        <v>3.3919999999999999</v>
      </c>
      <c r="F265" s="177">
        <v>0.05</v>
      </c>
      <c r="G265" s="176">
        <f t="shared" si="343"/>
        <v>3.5615999999999999</v>
      </c>
      <c r="H265" s="6" t="s">
        <v>122</v>
      </c>
      <c r="I265" s="185">
        <v>0.05</v>
      </c>
      <c r="J265" s="3">
        <f t="shared" si="344"/>
        <v>0.17808000000000002</v>
      </c>
      <c r="K265" s="174">
        <v>43.68</v>
      </c>
      <c r="L265" s="174">
        <f t="shared" si="345"/>
        <v>7.7785344000000007</v>
      </c>
      <c r="M265" s="174">
        <v>3</v>
      </c>
      <c r="N265" s="175">
        <f t="shared" si="346"/>
        <v>10.684799999999999</v>
      </c>
      <c r="O265" s="178">
        <f t="shared" si="347"/>
        <v>18.463334400000001</v>
      </c>
      <c r="P265" s="129"/>
      <c r="Q265" s="64"/>
      <c r="R265" s="64"/>
      <c r="S265" s="64"/>
      <c r="T265" s="64"/>
      <c r="U265" s="64"/>
      <c r="V265" s="64"/>
      <c r="W265" s="64"/>
      <c r="X265" s="64"/>
      <c r="Y265" s="64"/>
      <c r="Z265" s="64"/>
      <c r="AA265" s="64"/>
      <c r="AB265" s="64"/>
      <c r="AC265" s="64"/>
      <c r="AD265" s="64"/>
      <c r="AE265" s="64"/>
      <c r="AF265" s="64"/>
      <c r="AG265" s="64"/>
      <c r="AH265" s="64"/>
      <c r="AI265" s="64"/>
      <c r="AJ265" s="64"/>
      <c r="AK265" s="64"/>
      <c r="AL265" s="64"/>
    </row>
    <row r="266" spans="1:38" s="120" customFormat="1" ht="18" customHeight="1" x14ac:dyDescent="0.2">
      <c r="A266" s="125">
        <f t="shared" si="287"/>
        <v>144</v>
      </c>
      <c r="B266" s="179"/>
      <c r="C266" s="179"/>
      <c r="D266" s="193" t="s">
        <v>123</v>
      </c>
      <c r="E266" s="176">
        <f>E262*45</f>
        <v>90</v>
      </c>
      <c r="F266" s="177">
        <v>0</v>
      </c>
      <c r="G266" s="176">
        <f>E266+(E266*F266)</f>
        <v>90</v>
      </c>
      <c r="H266" s="6" t="s">
        <v>111</v>
      </c>
      <c r="I266" s="185">
        <v>3.0000000000000003E-4</v>
      </c>
      <c r="J266" s="3">
        <f>I266*G266</f>
        <v>2.7000000000000003E-2</v>
      </c>
      <c r="K266" s="174">
        <v>43.68</v>
      </c>
      <c r="L266" s="174">
        <f>K266*J266</f>
        <v>1.1793600000000002</v>
      </c>
      <c r="M266" s="174">
        <v>1.7999999999999999E-2</v>
      </c>
      <c r="N266" s="175">
        <f>M266*G266</f>
        <v>1.6199999999999999</v>
      </c>
      <c r="O266" s="178">
        <f>L266+N266</f>
        <v>2.7993600000000001</v>
      </c>
      <c r="P266" s="129"/>
      <c r="Q266" s="64"/>
      <c r="R266" s="64"/>
      <c r="S266" s="64"/>
      <c r="T266" s="64"/>
      <c r="U266" s="64"/>
      <c r="V266" s="64"/>
      <c r="W266" s="64"/>
      <c r="X266" s="64"/>
      <c r="Y266" s="64"/>
      <c r="Z266" s="64"/>
      <c r="AA266" s="64"/>
      <c r="AB266" s="64"/>
      <c r="AC266" s="64"/>
      <c r="AD266" s="64"/>
      <c r="AE266" s="64"/>
      <c r="AF266" s="64"/>
      <c r="AG266" s="64"/>
      <c r="AH266" s="64"/>
      <c r="AI266" s="64"/>
      <c r="AJ266" s="64"/>
      <c r="AK266" s="64"/>
      <c r="AL266" s="64"/>
    </row>
    <row r="267" spans="1:38" s="120" customFormat="1" x14ac:dyDescent="0.2">
      <c r="A267" s="125" t="str">
        <f t="shared" si="287"/>
        <v/>
      </c>
      <c r="B267" s="179"/>
      <c r="C267" s="179"/>
      <c r="D267" s="187"/>
      <c r="E267" s="188"/>
      <c r="F267" s="190"/>
      <c r="G267" s="188"/>
      <c r="H267" s="191"/>
      <c r="I267" s="64"/>
      <c r="J267" s="64"/>
      <c r="K267" s="170"/>
      <c r="L267" s="134"/>
      <c r="M267" s="64"/>
      <c r="N267" s="137"/>
      <c r="O267" s="178"/>
      <c r="P267" s="129"/>
      <c r="Q267" s="64"/>
      <c r="R267" s="64"/>
      <c r="S267" s="64"/>
      <c r="T267" s="64"/>
      <c r="U267" s="64"/>
      <c r="V267" s="64"/>
      <c r="W267" s="64"/>
      <c r="X267" s="64"/>
      <c r="Y267" s="64"/>
      <c r="Z267" s="64"/>
      <c r="AA267" s="64"/>
      <c r="AB267" s="64"/>
      <c r="AC267" s="64"/>
      <c r="AD267" s="64"/>
      <c r="AE267" s="64"/>
      <c r="AF267" s="64"/>
      <c r="AG267" s="64"/>
      <c r="AH267" s="64"/>
      <c r="AI267" s="64"/>
      <c r="AJ267" s="64"/>
      <c r="AK267" s="64"/>
      <c r="AL267" s="64"/>
    </row>
    <row r="268" spans="1:38" s="120" customFormat="1" ht="18" customHeight="1" x14ac:dyDescent="0.2">
      <c r="A268" s="125" t="str">
        <f t="shared" si="287"/>
        <v/>
      </c>
      <c r="B268" s="179"/>
      <c r="C268" s="179"/>
      <c r="D268" s="183" t="s">
        <v>164</v>
      </c>
      <c r="E268" s="189">
        <v>4</v>
      </c>
      <c r="F268" s="190"/>
      <c r="G268" s="188"/>
      <c r="H268" s="191"/>
      <c r="I268" s="64"/>
      <c r="J268" s="64"/>
      <c r="K268" s="170"/>
      <c r="L268" s="134"/>
      <c r="M268" s="64"/>
      <c r="N268" s="137"/>
      <c r="O268" s="178"/>
      <c r="P268" s="129"/>
      <c r="Q268" s="64"/>
      <c r="R268" s="64"/>
      <c r="S268" s="64"/>
      <c r="T268" s="64"/>
      <c r="U268" s="64"/>
      <c r="V268" s="64"/>
      <c r="W268" s="64"/>
      <c r="X268" s="64"/>
      <c r="Y268" s="64"/>
      <c r="Z268" s="64"/>
      <c r="AA268" s="64"/>
      <c r="AB268" s="64"/>
      <c r="AC268" s="64"/>
      <c r="AD268" s="64"/>
      <c r="AE268" s="64"/>
      <c r="AF268" s="64"/>
      <c r="AG268" s="64"/>
      <c r="AH268" s="64"/>
      <c r="AI268" s="64"/>
      <c r="AJ268" s="64"/>
      <c r="AK268" s="64"/>
      <c r="AL268" s="64"/>
    </row>
    <row r="269" spans="1:38" s="120" customFormat="1" ht="18" customHeight="1" x14ac:dyDescent="0.2">
      <c r="A269" s="125">
        <f t="shared" si="287"/>
        <v>145</v>
      </c>
      <c r="B269" s="179" t="s">
        <v>172</v>
      </c>
      <c r="C269" s="179" t="s">
        <v>172</v>
      </c>
      <c r="D269" s="5" t="s">
        <v>142</v>
      </c>
      <c r="E269" s="176">
        <f>E268*8.5/32</f>
        <v>1.0625</v>
      </c>
      <c r="F269" s="177">
        <v>0</v>
      </c>
      <c r="G269" s="176">
        <f>E269+(E269*F269)</f>
        <v>1.0625</v>
      </c>
      <c r="H269" s="6" t="s">
        <v>111</v>
      </c>
      <c r="I269" s="185">
        <v>0.41600000000000004</v>
      </c>
      <c r="J269" s="3">
        <f t="shared" ref="J269" si="348">I269*G269</f>
        <v>0.44200000000000006</v>
      </c>
      <c r="K269" s="174">
        <v>43.68</v>
      </c>
      <c r="L269" s="174">
        <f t="shared" ref="L269" si="349">K269*J269</f>
        <v>19.306560000000001</v>
      </c>
      <c r="M269" s="174">
        <v>26.45</v>
      </c>
      <c r="N269" s="175">
        <f t="shared" ref="N269" si="350">M269*G269</f>
        <v>28.103124999999999</v>
      </c>
      <c r="O269" s="178">
        <f t="shared" ref="O269" si="351">L269+N269</f>
        <v>47.409684999999996</v>
      </c>
      <c r="P269" s="129"/>
      <c r="Q269" s="64"/>
      <c r="R269" s="64"/>
      <c r="S269" s="64"/>
      <c r="T269" s="64"/>
      <c r="U269" s="64"/>
      <c r="V269" s="64"/>
      <c r="W269" s="64"/>
      <c r="X269" s="64"/>
      <c r="Y269" s="64"/>
      <c r="Z269" s="64"/>
      <c r="AA269" s="64"/>
      <c r="AB269" s="64"/>
      <c r="AC269" s="64"/>
      <c r="AD269" s="64"/>
      <c r="AE269" s="64"/>
      <c r="AF269" s="64"/>
      <c r="AG269" s="64"/>
      <c r="AH269" s="64"/>
      <c r="AI269" s="64"/>
      <c r="AJ269" s="64"/>
      <c r="AK269" s="64"/>
      <c r="AL269" s="64"/>
    </row>
    <row r="270" spans="1:38" s="120" customFormat="1" ht="18" customHeight="1" x14ac:dyDescent="0.2">
      <c r="A270" s="125">
        <f t="shared" si="287"/>
        <v>146</v>
      </c>
      <c r="B270" s="179" t="s">
        <v>172</v>
      </c>
      <c r="C270" s="179" t="s">
        <v>172</v>
      </c>
      <c r="D270" s="192" t="s">
        <v>181</v>
      </c>
      <c r="E270" s="176">
        <f>E268*2*2</f>
        <v>16</v>
      </c>
      <c r="F270" s="177">
        <v>0.05</v>
      </c>
      <c r="G270" s="176">
        <f t="shared" ref="G270" si="352">E270+(E270*F270)</f>
        <v>16.8</v>
      </c>
      <c r="H270" s="6" t="s">
        <v>110</v>
      </c>
      <c r="I270" s="185">
        <v>0.01</v>
      </c>
      <c r="J270" s="3">
        <f t="shared" ref="J270:J272" si="353">I270*G270</f>
        <v>0.16800000000000001</v>
      </c>
      <c r="K270" s="174">
        <v>43.68</v>
      </c>
      <c r="L270" s="174">
        <f t="shared" ref="L270:L272" si="354">K270*J270</f>
        <v>7.3382400000000008</v>
      </c>
      <c r="M270" s="174">
        <v>0.6</v>
      </c>
      <c r="N270" s="175">
        <f t="shared" ref="N270:N272" si="355">M270*G270</f>
        <v>10.08</v>
      </c>
      <c r="O270" s="178">
        <f t="shared" ref="O270:O272" si="356">L270+N270</f>
        <v>17.418240000000001</v>
      </c>
      <c r="P270" s="129"/>
      <c r="Q270" s="64"/>
      <c r="R270" s="64"/>
      <c r="S270" s="64"/>
      <c r="T270" s="64"/>
      <c r="U270" s="64"/>
      <c r="V270" s="64"/>
      <c r="W270" s="64"/>
      <c r="X270" s="64"/>
      <c r="Y270" s="64"/>
      <c r="Z270" s="64"/>
      <c r="AA270" s="64"/>
      <c r="AB270" s="64"/>
      <c r="AC270" s="64"/>
      <c r="AD270" s="64"/>
      <c r="AE270" s="64"/>
      <c r="AF270" s="64"/>
      <c r="AG270" s="64"/>
      <c r="AH270" s="64"/>
      <c r="AI270" s="64"/>
      <c r="AJ270" s="64"/>
      <c r="AK270" s="64"/>
      <c r="AL270" s="64"/>
    </row>
    <row r="271" spans="1:38" s="120" customFormat="1" ht="18" customHeight="1" x14ac:dyDescent="0.2">
      <c r="A271" s="125">
        <f t="shared" si="287"/>
        <v>147</v>
      </c>
      <c r="B271" s="179"/>
      <c r="C271" s="179"/>
      <c r="D271" s="193" t="s">
        <v>125</v>
      </c>
      <c r="E271" s="176">
        <f>E269*16</f>
        <v>17</v>
      </c>
      <c r="F271" s="177">
        <v>0.05</v>
      </c>
      <c r="G271" s="176">
        <f t="shared" ref="G271:G272" si="357">E271+(E271*F271)</f>
        <v>17.850000000000001</v>
      </c>
      <c r="H271" s="6" t="s">
        <v>110</v>
      </c>
      <c r="I271" s="185">
        <v>6.0000000000000006E-4</v>
      </c>
      <c r="J271" s="3">
        <f t="shared" si="353"/>
        <v>1.0710000000000003E-2</v>
      </c>
      <c r="K271" s="174">
        <v>43.68</v>
      </c>
      <c r="L271" s="174">
        <f t="shared" si="354"/>
        <v>0.46781280000000008</v>
      </c>
      <c r="M271" s="174">
        <v>3.5999999999999997E-2</v>
      </c>
      <c r="N271" s="175">
        <f t="shared" si="355"/>
        <v>0.64259999999999995</v>
      </c>
      <c r="O271" s="178">
        <f t="shared" si="356"/>
        <v>1.1104128</v>
      </c>
      <c r="P271" s="129"/>
      <c r="Q271" s="64"/>
      <c r="R271" s="64"/>
      <c r="S271" s="64"/>
      <c r="T271" s="64"/>
      <c r="U271" s="64"/>
      <c r="V271" s="64"/>
      <c r="W271" s="64"/>
      <c r="X271" s="64"/>
      <c r="Y271" s="64"/>
      <c r="Z271" s="64"/>
      <c r="AA271" s="64"/>
      <c r="AB271" s="64"/>
      <c r="AC271" s="64"/>
      <c r="AD271" s="64"/>
      <c r="AE271" s="64"/>
      <c r="AF271" s="64"/>
      <c r="AG271" s="64"/>
      <c r="AH271" s="64"/>
      <c r="AI271" s="64"/>
      <c r="AJ271" s="64"/>
      <c r="AK271" s="64"/>
      <c r="AL271" s="64"/>
    </row>
    <row r="272" spans="1:38" s="120" customFormat="1" ht="18" customHeight="1" x14ac:dyDescent="0.2">
      <c r="A272" s="125">
        <f t="shared" si="287"/>
        <v>148</v>
      </c>
      <c r="B272" s="179"/>
      <c r="C272" s="179"/>
      <c r="D272" s="193" t="s">
        <v>126</v>
      </c>
      <c r="E272" s="176">
        <f>32*0.053</f>
        <v>1.696</v>
      </c>
      <c r="F272" s="177">
        <v>0.05</v>
      </c>
      <c r="G272" s="176">
        <f t="shared" si="357"/>
        <v>1.7807999999999999</v>
      </c>
      <c r="H272" s="6" t="s">
        <v>122</v>
      </c>
      <c r="I272" s="185">
        <v>0.05</v>
      </c>
      <c r="J272" s="3">
        <f t="shared" si="353"/>
        <v>8.9040000000000008E-2</v>
      </c>
      <c r="K272" s="174">
        <v>43.68</v>
      </c>
      <c r="L272" s="174">
        <f t="shared" si="354"/>
        <v>3.8892672000000004</v>
      </c>
      <c r="M272" s="174">
        <v>3</v>
      </c>
      <c r="N272" s="175">
        <f t="shared" si="355"/>
        <v>5.3423999999999996</v>
      </c>
      <c r="O272" s="178">
        <f t="shared" si="356"/>
        <v>9.2316672000000004</v>
      </c>
      <c r="P272" s="129"/>
      <c r="Q272" s="64"/>
      <c r="R272" s="64"/>
      <c r="S272" s="64"/>
      <c r="T272" s="64"/>
      <c r="U272" s="64"/>
      <c r="V272" s="64"/>
      <c r="W272" s="64"/>
      <c r="X272" s="64"/>
      <c r="Y272" s="64"/>
      <c r="Z272" s="64"/>
      <c r="AA272" s="64"/>
      <c r="AB272" s="64"/>
      <c r="AC272" s="64"/>
      <c r="AD272" s="64"/>
      <c r="AE272" s="64"/>
      <c r="AF272" s="64"/>
      <c r="AG272" s="64"/>
      <c r="AH272" s="64"/>
      <c r="AI272" s="64"/>
      <c r="AJ272" s="64"/>
      <c r="AK272" s="64"/>
      <c r="AL272" s="64"/>
    </row>
    <row r="273" spans="1:38" s="120" customFormat="1" ht="18" customHeight="1" x14ac:dyDescent="0.2">
      <c r="A273" s="125">
        <f t="shared" si="287"/>
        <v>149</v>
      </c>
      <c r="B273" s="179"/>
      <c r="C273" s="179"/>
      <c r="D273" s="193" t="s">
        <v>123</v>
      </c>
      <c r="E273" s="176">
        <f>E269*45</f>
        <v>47.8125</v>
      </c>
      <c r="F273" s="177">
        <v>0</v>
      </c>
      <c r="G273" s="176">
        <f>E273+(E273*F273)</f>
        <v>47.8125</v>
      </c>
      <c r="H273" s="6" t="s">
        <v>111</v>
      </c>
      <c r="I273" s="185">
        <v>3.0000000000000003E-4</v>
      </c>
      <c r="J273" s="3">
        <f>I273*G273</f>
        <v>1.4343750000000001E-2</v>
      </c>
      <c r="K273" s="174">
        <v>43.68</v>
      </c>
      <c r="L273" s="174">
        <f>K273*J273</f>
        <v>0.62653500000000006</v>
      </c>
      <c r="M273" s="174">
        <v>1.7999999999999999E-2</v>
      </c>
      <c r="N273" s="175">
        <f>M273*G273</f>
        <v>0.86062499999999997</v>
      </c>
      <c r="O273" s="178">
        <f>L273+N273</f>
        <v>1.48716</v>
      </c>
      <c r="P273" s="129"/>
      <c r="Q273" s="64"/>
      <c r="R273" s="64"/>
      <c r="S273" s="64"/>
      <c r="T273" s="64"/>
      <c r="U273" s="64"/>
      <c r="V273" s="64"/>
      <c r="W273" s="64"/>
      <c r="X273" s="64"/>
      <c r="Y273" s="64"/>
      <c r="Z273" s="64"/>
      <c r="AA273" s="64"/>
      <c r="AB273" s="64"/>
      <c r="AC273" s="64"/>
      <c r="AD273" s="64"/>
      <c r="AE273" s="64"/>
      <c r="AF273" s="64"/>
      <c r="AG273" s="64"/>
      <c r="AH273" s="64"/>
      <c r="AI273" s="64"/>
      <c r="AJ273" s="64"/>
      <c r="AK273" s="64"/>
      <c r="AL273" s="64"/>
    </row>
    <row r="274" spans="1:38" s="120" customFormat="1" x14ac:dyDescent="0.2">
      <c r="A274" s="125" t="str">
        <f t="shared" si="287"/>
        <v/>
      </c>
      <c r="B274" s="179"/>
      <c r="C274" s="179"/>
      <c r="D274" s="187"/>
      <c r="E274" s="188"/>
      <c r="F274" s="190"/>
      <c r="G274" s="188"/>
      <c r="H274" s="191"/>
      <c r="I274" s="64"/>
      <c r="J274" s="64"/>
      <c r="K274" s="170"/>
      <c r="L274" s="134"/>
      <c r="M274" s="64"/>
      <c r="N274" s="137"/>
      <c r="O274" s="178"/>
      <c r="P274" s="129"/>
      <c r="Q274" s="64"/>
      <c r="R274" s="64"/>
      <c r="S274" s="64"/>
      <c r="T274" s="64"/>
      <c r="U274" s="64"/>
      <c r="V274" s="64"/>
      <c r="W274" s="64"/>
      <c r="X274" s="64"/>
      <c r="Y274" s="64"/>
      <c r="Z274" s="64"/>
      <c r="AA274" s="64"/>
      <c r="AB274" s="64"/>
      <c r="AC274" s="64"/>
      <c r="AD274" s="64"/>
      <c r="AE274" s="64"/>
      <c r="AF274" s="64"/>
      <c r="AG274" s="64"/>
      <c r="AH274" s="64"/>
      <c r="AI274" s="64"/>
      <c r="AJ274" s="64"/>
      <c r="AK274" s="64"/>
      <c r="AL274" s="64"/>
    </row>
    <row r="275" spans="1:38" s="120" customFormat="1" ht="18" customHeight="1" x14ac:dyDescent="0.2">
      <c r="A275" s="125">
        <f t="shared" si="287"/>
        <v>150</v>
      </c>
      <c r="B275" s="179" t="s">
        <v>172</v>
      </c>
      <c r="C275" s="179" t="s">
        <v>172</v>
      </c>
      <c r="D275" s="5" t="s">
        <v>137</v>
      </c>
      <c r="E275" s="176">
        <f>E268*8.5/32</f>
        <v>1.0625</v>
      </c>
      <c r="F275" s="177">
        <v>0</v>
      </c>
      <c r="G275" s="176">
        <f>E275+(E275*F275)</f>
        <v>1.0625</v>
      </c>
      <c r="H275" s="6" t="s">
        <v>111</v>
      </c>
      <c r="I275" s="185">
        <v>0.41600000000000004</v>
      </c>
      <c r="J275" s="3">
        <f t="shared" ref="J275:J277" si="358">I275*G275</f>
        <v>0.44200000000000006</v>
      </c>
      <c r="K275" s="174">
        <v>43.68</v>
      </c>
      <c r="L275" s="174">
        <f t="shared" ref="L275:L277" si="359">K275*J275</f>
        <v>19.306560000000001</v>
      </c>
      <c r="M275" s="174">
        <v>24.96</v>
      </c>
      <c r="N275" s="175">
        <f t="shared" ref="N275:N277" si="360">M275*G275</f>
        <v>26.52</v>
      </c>
      <c r="O275" s="178">
        <f t="shared" ref="O275:O277" si="361">L275+N275</f>
        <v>45.826560000000001</v>
      </c>
      <c r="P275" s="129"/>
      <c r="Q275" s="64"/>
      <c r="R275" s="64"/>
      <c r="S275" s="64"/>
      <c r="T275" s="64"/>
      <c r="U275" s="64"/>
      <c r="V275" s="64"/>
      <c r="W275" s="64"/>
      <c r="X275" s="64"/>
      <c r="Y275" s="64"/>
      <c r="Z275" s="64"/>
      <c r="AA275" s="64"/>
      <c r="AB275" s="64"/>
      <c r="AC275" s="64"/>
      <c r="AD275" s="64"/>
      <c r="AE275" s="64"/>
      <c r="AF275" s="64"/>
      <c r="AG275" s="64"/>
      <c r="AH275" s="64"/>
      <c r="AI275" s="64"/>
      <c r="AJ275" s="64"/>
      <c r="AK275" s="64"/>
      <c r="AL275" s="64"/>
    </row>
    <row r="276" spans="1:38" s="120" customFormat="1" ht="18" customHeight="1" x14ac:dyDescent="0.2">
      <c r="A276" s="125">
        <f t="shared" ref="A276:A303" si="362">IF(H276&lt;&gt;"",1+MAX(A264:A275),"")</f>
        <v>151</v>
      </c>
      <c r="B276" s="179"/>
      <c r="C276" s="179"/>
      <c r="D276" s="193" t="s">
        <v>125</v>
      </c>
      <c r="E276" s="176">
        <f>E275*16</f>
        <v>17</v>
      </c>
      <c r="F276" s="177">
        <v>0.05</v>
      </c>
      <c r="G276" s="176">
        <f t="shared" ref="G276:G277" si="363">E276+(E276*F276)</f>
        <v>17.850000000000001</v>
      </c>
      <c r="H276" s="6" t="s">
        <v>110</v>
      </c>
      <c r="I276" s="185">
        <v>6.0000000000000006E-4</v>
      </c>
      <c r="J276" s="3">
        <f t="shared" si="358"/>
        <v>1.0710000000000003E-2</v>
      </c>
      <c r="K276" s="174">
        <v>43.68</v>
      </c>
      <c r="L276" s="174">
        <f t="shared" si="359"/>
        <v>0.46781280000000008</v>
      </c>
      <c r="M276" s="174">
        <v>3.5999999999999997E-2</v>
      </c>
      <c r="N276" s="175">
        <f t="shared" si="360"/>
        <v>0.64259999999999995</v>
      </c>
      <c r="O276" s="178">
        <f t="shared" si="361"/>
        <v>1.1104128</v>
      </c>
      <c r="P276" s="129"/>
      <c r="Q276" s="64"/>
      <c r="R276" s="64"/>
      <c r="S276" s="64"/>
      <c r="T276" s="64"/>
      <c r="U276" s="64"/>
      <c r="V276" s="64"/>
      <c r="W276" s="64"/>
      <c r="X276" s="64"/>
      <c r="Y276" s="64"/>
      <c r="Z276" s="64"/>
      <c r="AA276" s="64"/>
      <c r="AB276" s="64"/>
      <c r="AC276" s="64"/>
      <c r="AD276" s="64"/>
      <c r="AE276" s="64"/>
      <c r="AF276" s="64"/>
      <c r="AG276" s="64"/>
      <c r="AH276" s="64"/>
      <c r="AI276" s="64"/>
      <c r="AJ276" s="64"/>
      <c r="AK276" s="64"/>
      <c r="AL276" s="64"/>
    </row>
    <row r="277" spans="1:38" s="120" customFormat="1" ht="18" customHeight="1" x14ac:dyDescent="0.2">
      <c r="A277" s="125">
        <f t="shared" si="362"/>
        <v>152</v>
      </c>
      <c r="B277" s="179"/>
      <c r="C277" s="179"/>
      <c r="D277" s="193" t="s">
        <v>126</v>
      </c>
      <c r="E277" s="176">
        <f>32*0.053</f>
        <v>1.696</v>
      </c>
      <c r="F277" s="177">
        <v>0.05</v>
      </c>
      <c r="G277" s="176">
        <f t="shared" si="363"/>
        <v>1.7807999999999999</v>
      </c>
      <c r="H277" s="6" t="s">
        <v>122</v>
      </c>
      <c r="I277" s="185">
        <v>0.05</v>
      </c>
      <c r="J277" s="3">
        <f t="shared" si="358"/>
        <v>8.9040000000000008E-2</v>
      </c>
      <c r="K277" s="174">
        <v>43.68</v>
      </c>
      <c r="L277" s="174">
        <f t="shared" si="359"/>
        <v>3.8892672000000004</v>
      </c>
      <c r="M277" s="174">
        <v>3</v>
      </c>
      <c r="N277" s="175">
        <f t="shared" si="360"/>
        <v>5.3423999999999996</v>
      </c>
      <c r="O277" s="178">
        <f t="shared" si="361"/>
        <v>9.2316672000000004</v>
      </c>
      <c r="P277" s="129"/>
      <c r="Q277" s="64"/>
      <c r="R277" s="64"/>
      <c r="S277" s="64"/>
      <c r="T277" s="64"/>
      <c r="U277" s="64"/>
      <c r="V277" s="64"/>
      <c r="W277" s="64"/>
      <c r="X277" s="64"/>
      <c r="Y277" s="64"/>
      <c r="Z277" s="64"/>
      <c r="AA277" s="64"/>
      <c r="AB277" s="64"/>
      <c r="AC277" s="64"/>
      <c r="AD277" s="64"/>
      <c r="AE277" s="64"/>
      <c r="AF277" s="64"/>
      <c r="AG277" s="64"/>
      <c r="AH277" s="64"/>
      <c r="AI277" s="64"/>
      <c r="AJ277" s="64"/>
      <c r="AK277" s="64"/>
      <c r="AL277" s="64"/>
    </row>
    <row r="278" spans="1:38" s="120" customFormat="1" ht="18" customHeight="1" x14ac:dyDescent="0.2">
      <c r="A278" s="125">
        <f t="shared" si="362"/>
        <v>153</v>
      </c>
      <c r="B278" s="179"/>
      <c r="C278" s="179"/>
      <c r="D278" s="193" t="s">
        <v>123</v>
      </c>
      <c r="E278" s="176">
        <f>E275*45</f>
        <v>47.8125</v>
      </c>
      <c r="F278" s="177">
        <v>0</v>
      </c>
      <c r="G278" s="176">
        <f>E278+(E278*F278)</f>
        <v>47.8125</v>
      </c>
      <c r="H278" s="6" t="s">
        <v>111</v>
      </c>
      <c r="I278" s="185">
        <v>3.0000000000000003E-4</v>
      </c>
      <c r="J278" s="3">
        <f>I278*G278</f>
        <v>1.4343750000000001E-2</v>
      </c>
      <c r="K278" s="174">
        <v>43.68</v>
      </c>
      <c r="L278" s="174">
        <f>K278*J278</f>
        <v>0.62653500000000006</v>
      </c>
      <c r="M278" s="174">
        <v>1.7999999999999999E-2</v>
      </c>
      <c r="N278" s="175">
        <f>M278*G278</f>
        <v>0.86062499999999997</v>
      </c>
      <c r="O278" s="178">
        <f>L278+N278</f>
        <v>1.48716</v>
      </c>
      <c r="P278" s="129"/>
      <c r="Q278" s="64"/>
      <c r="R278" s="64"/>
      <c r="S278" s="64"/>
      <c r="T278" s="64"/>
      <c r="U278" s="64"/>
      <c r="V278" s="64"/>
      <c r="W278" s="64"/>
      <c r="X278" s="64"/>
      <c r="Y278" s="64"/>
      <c r="Z278" s="64"/>
      <c r="AA278" s="64"/>
      <c r="AB278" s="64"/>
      <c r="AC278" s="64"/>
      <c r="AD278" s="64"/>
      <c r="AE278" s="64"/>
      <c r="AF278" s="64"/>
      <c r="AG278" s="64"/>
      <c r="AH278" s="64"/>
      <c r="AI278" s="64"/>
      <c r="AJ278" s="64"/>
      <c r="AK278" s="64"/>
      <c r="AL278" s="64"/>
    </row>
    <row r="279" spans="1:38" s="120" customFormat="1" x14ac:dyDescent="0.2">
      <c r="A279" s="125" t="str">
        <f t="shared" si="362"/>
        <v/>
      </c>
      <c r="B279" s="179"/>
      <c r="C279" s="179"/>
      <c r="D279" s="187"/>
      <c r="E279" s="188"/>
      <c r="F279" s="190"/>
      <c r="G279" s="188"/>
      <c r="H279" s="191"/>
      <c r="I279" s="64"/>
      <c r="J279" s="64"/>
      <c r="K279" s="170"/>
      <c r="L279" s="134"/>
      <c r="M279" s="64"/>
      <c r="N279" s="137"/>
      <c r="O279" s="178"/>
      <c r="P279" s="129"/>
      <c r="Q279" s="64"/>
      <c r="R279" s="64"/>
      <c r="S279" s="64"/>
      <c r="T279" s="64"/>
      <c r="U279" s="64"/>
      <c r="V279" s="64"/>
      <c r="W279" s="64"/>
      <c r="X279" s="64"/>
      <c r="Y279" s="64"/>
      <c r="Z279" s="64"/>
      <c r="AA279" s="64"/>
      <c r="AB279" s="64"/>
      <c r="AC279" s="64"/>
      <c r="AD279" s="64"/>
      <c r="AE279" s="64"/>
      <c r="AF279" s="64"/>
      <c r="AG279" s="64"/>
      <c r="AH279" s="64"/>
      <c r="AI279" s="64"/>
      <c r="AJ279" s="64"/>
      <c r="AK279" s="64"/>
      <c r="AL279" s="64"/>
    </row>
    <row r="280" spans="1:38" s="120" customFormat="1" ht="18" customHeight="1" x14ac:dyDescent="0.2">
      <c r="A280" s="125" t="str">
        <f t="shared" si="362"/>
        <v/>
      </c>
      <c r="B280" s="179"/>
      <c r="C280" s="179"/>
      <c r="D280" s="183" t="s">
        <v>164</v>
      </c>
      <c r="E280" s="189">
        <v>3</v>
      </c>
      <c r="F280" s="190"/>
      <c r="G280" s="188"/>
      <c r="H280" s="191"/>
      <c r="I280" s="64"/>
      <c r="J280" s="64"/>
      <c r="K280" s="170"/>
      <c r="L280" s="134"/>
      <c r="M280" s="64"/>
      <c r="N280" s="137"/>
      <c r="O280" s="178"/>
      <c r="P280" s="129"/>
      <c r="Q280" s="64"/>
      <c r="R280" s="64"/>
      <c r="S280" s="64"/>
      <c r="T280" s="64"/>
      <c r="U280" s="64"/>
      <c r="V280" s="64"/>
      <c r="W280" s="64"/>
      <c r="X280" s="64"/>
      <c r="Y280" s="64"/>
      <c r="Z280" s="64"/>
      <c r="AA280" s="64"/>
      <c r="AB280" s="64"/>
      <c r="AC280" s="64"/>
      <c r="AD280" s="64"/>
      <c r="AE280" s="64"/>
      <c r="AF280" s="64"/>
      <c r="AG280" s="64"/>
      <c r="AH280" s="64"/>
      <c r="AI280" s="64"/>
      <c r="AJ280" s="64"/>
      <c r="AK280" s="64"/>
      <c r="AL280" s="64"/>
    </row>
    <row r="281" spans="1:38" s="120" customFormat="1" ht="18" customHeight="1" x14ac:dyDescent="0.2">
      <c r="A281" s="125">
        <f t="shared" si="362"/>
        <v>154</v>
      </c>
      <c r="B281" s="179" t="s">
        <v>172</v>
      </c>
      <c r="C281" s="179" t="s">
        <v>172</v>
      </c>
      <c r="D281" s="5" t="s">
        <v>142</v>
      </c>
      <c r="E281" s="176">
        <f>E280*8.5*2/32</f>
        <v>1.59375</v>
      </c>
      <c r="F281" s="177">
        <v>0</v>
      </c>
      <c r="G281" s="176">
        <f>E281+(E281*F281)</f>
        <v>1.59375</v>
      </c>
      <c r="H281" s="6" t="s">
        <v>111</v>
      </c>
      <c r="I281" s="185">
        <v>0.41600000000000004</v>
      </c>
      <c r="J281" s="3">
        <f t="shared" ref="J281" si="364">I281*G281</f>
        <v>0.66300000000000003</v>
      </c>
      <c r="K281" s="174">
        <v>43.68</v>
      </c>
      <c r="L281" s="174">
        <f t="shared" ref="L281" si="365">K281*J281</f>
        <v>28.95984</v>
      </c>
      <c r="M281" s="174">
        <v>26.45</v>
      </c>
      <c r="N281" s="175">
        <f t="shared" ref="N281" si="366">M281*G281</f>
        <v>42.154687500000001</v>
      </c>
      <c r="O281" s="178">
        <f t="shared" ref="O281" si="367">L281+N281</f>
        <v>71.114527500000008</v>
      </c>
      <c r="P281" s="129"/>
      <c r="Q281" s="64"/>
      <c r="R281" s="64"/>
      <c r="S281" s="64"/>
      <c r="T281" s="64"/>
      <c r="U281" s="64"/>
      <c r="V281" s="64"/>
      <c r="W281" s="64"/>
      <c r="X281" s="64"/>
      <c r="Y281" s="64"/>
      <c r="Z281" s="64"/>
      <c r="AA281" s="64"/>
      <c r="AB281" s="64"/>
      <c r="AC281" s="64"/>
      <c r="AD281" s="64"/>
      <c r="AE281" s="64"/>
      <c r="AF281" s="64"/>
      <c r="AG281" s="64"/>
      <c r="AH281" s="64"/>
      <c r="AI281" s="64"/>
      <c r="AJ281" s="64"/>
      <c r="AK281" s="64"/>
      <c r="AL281" s="64"/>
    </row>
    <row r="282" spans="1:38" s="120" customFormat="1" ht="18" customHeight="1" x14ac:dyDescent="0.2">
      <c r="A282" s="125">
        <f t="shared" si="362"/>
        <v>155</v>
      </c>
      <c r="B282" s="179" t="s">
        <v>172</v>
      </c>
      <c r="C282" s="179" t="s">
        <v>172</v>
      </c>
      <c r="D282" s="192" t="s">
        <v>181</v>
      </c>
      <c r="E282" s="176">
        <f>E280*2*2</f>
        <v>12</v>
      </c>
      <c r="F282" s="177">
        <v>0.05</v>
      </c>
      <c r="G282" s="176">
        <f t="shared" ref="G282" si="368">E282+(E282*F282)</f>
        <v>12.6</v>
      </c>
      <c r="H282" s="6" t="s">
        <v>110</v>
      </c>
      <c r="I282" s="185">
        <v>0.01</v>
      </c>
      <c r="J282" s="3">
        <f t="shared" ref="J282:J284" si="369">I282*G282</f>
        <v>0.126</v>
      </c>
      <c r="K282" s="174">
        <v>43.68</v>
      </c>
      <c r="L282" s="174">
        <f t="shared" ref="L282:L284" si="370">K282*J282</f>
        <v>5.5036800000000001</v>
      </c>
      <c r="M282" s="174">
        <v>0.6</v>
      </c>
      <c r="N282" s="175">
        <f t="shared" ref="N282:N284" si="371">M282*G282</f>
        <v>7.56</v>
      </c>
      <c r="O282" s="178">
        <f t="shared" ref="O282:O284" si="372">L282+N282</f>
        <v>13.06368</v>
      </c>
      <c r="P282" s="129"/>
      <c r="Q282" s="64"/>
      <c r="R282" s="64"/>
      <c r="S282" s="64"/>
      <c r="T282" s="64"/>
      <c r="U282" s="64"/>
      <c r="V282" s="64"/>
      <c r="W282" s="64"/>
      <c r="X282" s="64"/>
      <c r="Y282" s="64"/>
      <c r="Z282" s="64"/>
      <c r="AA282" s="64"/>
      <c r="AB282" s="64"/>
      <c r="AC282" s="64"/>
      <c r="AD282" s="64"/>
      <c r="AE282" s="64"/>
      <c r="AF282" s="64"/>
      <c r="AG282" s="64"/>
      <c r="AH282" s="64"/>
      <c r="AI282" s="64"/>
      <c r="AJ282" s="64"/>
      <c r="AK282" s="64"/>
      <c r="AL282" s="64"/>
    </row>
    <row r="283" spans="1:38" s="120" customFormat="1" ht="18" customHeight="1" x14ac:dyDescent="0.2">
      <c r="A283" s="125">
        <f t="shared" si="362"/>
        <v>156</v>
      </c>
      <c r="B283" s="179"/>
      <c r="C283" s="179"/>
      <c r="D283" s="193" t="s">
        <v>125</v>
      </c>
      <c r="E283" s="176">
        <f>E281*16</f>
        <v>25.5</v>
      </c>
      <c r="F283" s="177">
        <v>0.05</v>
      </c>
      <c r="G283" s="176">
        <f t="shared" ref="G283:G284" si="373">E283+(E283*F283)</f>
        <v>26.774999999999999</v>
      </c>
      <c r="H283" s="6" t="s">
        <v>110</v>
      </c>
      <c r="I283" s="185">
        <v>6.0000000000000006E-4</v>
      </c>
      <c r="J283" s="3">
        <f t="shared" si="369"/>
        <v>1.6064999999999999E-2</v>
      </c>
      <c r="K283" s="174">
        <v>43.68</v>
      </c>
      <c r="L283" s="174">
        <f t="shared" si="370"/>
        <v>0.70171919999999999</v>
      </c>
      <c r="M283" s="174">
        <v>3.5999999999999997E-2</v>
      </c>
      <c r="N283" s="175">
        <f t="shared" si="371"/>
        <v>0.96389999999999987</v>
      </c>
      <c r="O283" s="178">
        <f t="shared" si="372"/>
        <v>1.6656191999999999</v>
      </c>
      <c r="P283" s="129"/>
      <c r="Q283" s="64"/>
      <c r="R283" s="64"/>
      <c r="S283" s="64"/>
      <c r="T283" s="64"/>
      <c r="U283" s="64"/>
      <c r="V283" s="64"/>
      <c r="W283" s="64"/>
      <c r="X283" s="64"/>
      <c r="Y283" s="64"/>
      <c r="Z283" s="64"/>
      <c r="AA283" s="64"/>
      <c r="AB283" s="64"/>
      <c r="AC283" s="64"/>
      <c r="AD283" s="64"/>
      <c r="AE283" s="64"/>
      <c r="AF283" s="64"/>
      <c r="AG283" s="64"/>
      <c r="AH283" s="64"/>
      <c r="AI283" s="64"/>
      <c r="AJ283" s="64"/>
      <c r="AK283" s="64"/>
      <c r="AL283" s="64"/>
    </row>
    <row r="284" spans="1:38" s="120" customFormat="1" ht="18" customHeight="1" x14ac:dyDescent="0.2">
      <c r="A284" s="125">
        <f t="shared" si="362"/>
        <v>157</v>
      </c>
      <c r="B284" s="179"/>
      <c r="C284" s="179"/>
      <c r="D284" s="193" t="s">
        <v>126</v>
      </c>
      <c r="E284" s="176">
        <f>51*0.053</f>
        <v>2.7029999999999998</v>
      </c>
      <c r="F284" s="177">
        <v>0.05</v>
      </c>
      <c r="G284" s="176">
        <f t="shared" si="373"/>
        <v>2.8381499999999997</v>
      </c>
      <c r="H284" s="6" t="s">
        <v>122</v>
      </c>
      <c r="I284" s="185">
        <v>0.05</v>
      </c>
      <c r="J284" s="3">
        <f t="shared" si="369"/>
        <v>0.14190749999999999</v>
      </c>
      <c r="K284" s="174">
        <v>43.68</v>
      </c>
      <c r="L284" s="174">
        <f t="shared" si="370"/>
        <v>6.1985196</v>
      </c>
      <c r="M284" s="174">
        <v>3</v>
      </c>
      <c r="N284" s="175">
        <f t="shared" si="371"/>
        <v>8.5144500000000001</v>
      </c>
      <c r="O284" s="178">
        <f t="shared" si="372"/>
        <v>14.712969600000001</v>
      </c>
      <c r="P284" s="129"/>
      <c r="Q284" s="64"/>
      <c r="R284" s="64"/>
      <c r="S284" s="64"/>
      <c r="T284" s="64"/>
      <c r="U284" s="64"/>
      <c r="V284" s="64"/>
      <c r="W284" s="64"/>
      <c r="X284" s="64"/>
      <c r="Y284" s="64"/>
      <c r="Z284" s="64"/>
      <c r="AA284" s="64"/>
      <c r="AB284" s="64"/>
      <c r="AC284" s="64"/>
      <c r="AD284" s="64"/>
      <c r="AE284" s="64"/>
      <c r="AF284" s="64"/>
      <c r="AG284" s="64"/>
      <c r="AH284" s="64"/>
      <c r="AI284" s="64"/>
      <c r="AJ284" s="64"/>
      <c r="AK284" s="64"/>
      <c r="AL284" s="64"/>
    </row>
    <row r="285" spans="1:38" s="120" customFormat="1" ht="18" customHeight="1" x14ac:dyDescent="0.2">
      <c r="A285" s="125">
        <f t="shared" si="362"/>
        <v>158</v>
      </c>
      <c r="B285" s="179"/>
      <c r="C285" s="179"/>
      <c r="D285" s="193" t="s">
        <v>123</v>
      </c>
      <c r="E285" s="176">
        <f>E281*45</f>
        <v>71.71875</v>
      </c>
      <c r="F285" s="177">
        <v>0</v>
      </c>
      <c r="G285" s="176">
        <f>E285+(E285*F285)</f>
        <v>71.71875</v>
      </c>
      <c r="H285" s="6" t="s">
        <v>111</v>
      </c>
      <c r="I285" s="185">
        <v>3.0000000000000003E-4</v>
      </c>
      <c r="J285" s="3">
        <f>I285*G285</f>
        <v>2.1515625000000003E-2</v>
      </c>
      <c r="K285" s="174">
        <v>43.68</v>
      </c>
      <c r="L285" s="174">
        <f>K285*J285</f>
        <v>0.9398025000000001</v>
      </c>
      <c r="M285" s="174">
        <v>1.7999999999999999E-2</v>
      </c>
      <c r="N285" s="175">
        <f>M285*G285</f>
        <v>1.2909374999999998</v>
      </c>
      <c r="O285" s="178">
        <f>L285+N285</f>
        <v>2.2307399999999999</v>
      </c>
      <c r="P285" s="129"/>
      <c r="Q285" s="64"/>
      <c r="R285" s="64"/>
      <c r="S285" s="64"/>
      <c r="T285" s="64"/>
      <c r="U285" s="64"/>
      <c r="V285" s="64"/>
      <c r="W285" s="64"/>
      <c r="X285" s="64"/>
      <c r="Y285" s="64"/>
      <c r="Z285" s="64"/>
      <c r="AA285" s="64"/>
      <c r="AB285" s="64"/>
      <c r="AC285" s="64"/>
      <c r="AD285" s="64"/>
      <c r="AE285" s="64"/>
      <c r="AF285" s="64"/>
      <c r="AG285" s="64"/>
      <c r="AH285" s="64"/>
      <c r="AI285" s="64"/>
      <c r="AJ285" s="64"/>
      <c r="AK285" s="64"/>
      <c r="AL285" s="64"/>
    </row>
    <row r="286" spans="1:38" s="120" customFormat="1" x14ac:dyDescent="0.2">
      <c r="A286" s="125" t="str">
        <f t="shared" si="362"/>
        <v/>
      </c>
      <c r="B286" s="179"/>
      <c r="C286" s="179"/>
      <c r="D286" s="194"/>
      <c r="E286" s="181"/>
      <c r="F286" s="177"/>
      <c r="G286" s="176"/>
      <c r="H286" s="6"/>
      <c r="I286" s="3"/>
      <c r="J286" s="3"/>
      <c r="K286" s="134"/>
      <c r="L286" s="134"/>
      <c r="M286" s="134"/>
      <c r="N286" s="137"/>
      <c r="O286" s="178"/>
      <c r="P286" s="129"/>
      <c r="Q286" s="64"/>
      <c r="R286" s="64"/>
      <c r="S286" s="64"/>
      <c r="T286" s="64"/>
      <c r="U286" s="64"/>
      <c r="V286" s="64"/>
      <c r="W286" s="64"/>
      <c r="X286" s="64"/>
      <c r="Y286" s="64"/>
      <c r="Z286" s="64"/>
      <c r="AA286" s="64"/>
      <c r="AB286" s="64"/>
      <c r="AC286" s="64"/>
      <c r="AD286" s="64"/>
      <c r="AE286" s="64"/>
      <c r="AF286" s="64"/>
      <c r="AG286" s="64"/>
      <c r="AH286" s="64"/>
      <c r="AI286" s="64"/>
      <c r="AJ286" s="64"/>
      <c r="AK286" s="64"/>
      <c r="AL286" s="64"/>
    </row>
    <row r="287" spans="1:38" s="120" customFormat="1" ht="18.75" x14ac:dyDescent="0.2">
      <c r="A287" s="125" t="str">
        <f t="shared" si="362"/>
        <v/>
      </c>
      <c r="B287" s="179"/>
      <c r="C287" s="179"/>
      <c r="D287" s="182" t="s">
        <v>168</v>
      </c>
      <c r="E287" s="181"/>
      <c r="F287" s="177"/>
      <c r="G287" s="176"/>
      <c r="H287" s="6"/>
      <c r="I287" s="3"/>
      <c r="J287" s="6"/>
      <c r="K287" s="6"/>
      <c r="L287" s="134"/>
      <c r="M287" s="134"/>
      <c r="N287" s="137"/>
      <c r="O287" s="178"/>
      <c r="P287" s="129"/>
      <c r="Q287" s="64"/>
      <c r="R287" s="64"/>
      <c r="S287" s="64"/>
      <c r="T287" s="64"/>
      <c r="U287" s="64"/>
      <c r="V287" s="64"/>
      <c r="W287" s="64"/>
      <c r="X287" s="64"/>
      <c r="Y287" s="64"/>
      <c r="Z287" s="64"/>
      <c r="AA287" s="64"/>
      <c r="AB287" s="64"/>
      <c r="AC287" s="64"/>
      <c r="AD287" s="64"/>
      <c r="AE287" s="64"/>
      <c r="AF287" s="64"/>
      <c r="AG287" s="64"/>
      <c r="AH287" s="64"/>
      <c r="AI287" s="64"/>
      <c r="AJ287" s="64"/>
      <c r="AK287" s="64"/>
      <c r="AL287" s="64"/>
    </row>
    <row r="288" spans="1:38" s="120" customFormat="1" x14ac:dyDescent="0.2">
      <c r="A288" s="125" t="str">
        <f t="shared" si="362"/>
        <v/>
      </c>
      <c r="B288" s="179"/>
      <c r="C288" s="179"/>
      <c r="D288" s="187"/>
      <c r="E288" s="188"/>
      <c r="F288" s="190"/>
      <c r="G288" s="188"/>
      <c r="H288" s="191"/>
      <c r="I288" s="64"/>
      <c r="J288" s="64"/>
      <c r="K288" s="170"/>
      <c r="L288" s="134"/>
      <c r="M288" s="64"/>
      <c r="N288" s="137"/>
      <c r="O288" s="178"/>
      <c r="P288" s="129"/>
      <c r="Q288" s="64"/>
      <c r="R288" s="64"/>
      <c r="S288" s="64"/>
      <c r="T288" s="64"/>
      <c r="U288" s="64"/>
      <c r="V288" s="64"/>
      <c r="W288" s="64"/>
      <c r="X288" s="64"/>
      <c r="Y288" s="64"/>
      <c r="Z288" s="64"/>
      <c r="AA288" s="64"/>
      <c r="AB288" s="64"/>
      <c r="AC288" s="64"/>
      <c r="AD288" s="64"/>
      <c r="AE288" s="64"/>
      <c r="AF288" s="64"/>
      <c r="AG288" s="64"/>
      <c r="AH288" s="64"/>
      <c r="AI288" s="64"/>
      <c r="AJ288" s="64"/>
      <c r="AK288" s="64"/>
      <c r="AL288" s="64"/>
    </row>
    <row r="289" spans="1:38" s="120" customFormat="1" ht="18" customHeight="1" x14ac:dyDescent="0.2">
      <c r="A289" s="125" t="str">
        <f t="shared" si="362"/>
        <v/>
      </c>
      <c r="B289" s="179"/>
      <c r="C289" s="179"/>
      <c r="D289" s="183" t="s">
        <v>175</v>
      </c>
      <c r="E289" s="188"/>
      <c r="F289" s="190"/>
      <c r="G289" s="188"/>
      <c r="H289" s="191"/>
      <c r="I289" s="64"/>
      <c r="J289" s="64"/>
      <c r="K289" s="170"/>
      <c r="L289" s="134"/>
      <c r="M289" s="64"/>
      <c r="N289" s="137"/>
      <c r="O289" s="178"/>
      <c r="P289" s="129"/>
      <c r="Q289" s="64"/>
      <c r="R289" s="64"/>
      <c r="S289" s="64"/>
      <c r="T289" s="64"/>
      <c r="U289" s="64"/>
      <c r="V289" s="64"/>
      <c r="W289" s="64"/>
      <c r="X289" s="64"/>
      <c r="Y289" s="64"/>
      <c r="Z289" s="64"/>
      <c r="AA289" s="64"/>
      <c r="AB289" s="64"/>
      <c r="AC289" s="64"/>
      <c r="AD289" s="64"/>
      <c r="AE289" s="64"/>
      <c r="AF289" s="64"/>
      <c r="AG289" s="64"/>
      <c r="AH289" s="64"/>
      <c r="AI289" s="64"/>
      <c r="AJ289" s="64"/>
      <c r="AK289" s="64"/>
      <c r="AL289" s="64"/>
    </row>
    <row r="290" spans="1:38" s="120" customFormat="1" ht="63" x14ac:dyDescent="0.2">
      <c r="A290" s="125">
        <f t="shared" si="362"/>
        <v>159</v>
      </c>
      <c r="B290" s="179" t="s">
        <v>172</v>
      </c>
      <c r="C290" s="179" t="s">
        <v>172</v>
      </c>
      <c r="D290" s="42" t="s">
        <v>193</v>
      </c>
      <c r="E290" s="176">
        <v>1322.12</v>
      </c>
      <c r="F290" s="177">
        <v>0.05</v>
      </c>
      <c r="G290" s="176">
        <f>E290+(E290*F290)</f>
        <v>1388.2259999999999</v>
      </c>
      <c r="H290" s="6" t="s">
        <v>109</v>
      </c>
      <c r="I290" s="185">
        <v>1.3500000000000002E-2</v>
      </c>
      <c r="J290" s="3">
        <f t="shared" ref="J290" si="374">I290*G290</f>
        <v>18.741051000000002</v>
      </c>
      <c r="K290" s="174">
        <v>43.68</v>
      </c>
      <c r="L290" s="174">
        <f t="shared" ref="L290" si="375">K290*J290</f>
        <v>818.60910768000008</v>
      </c>
      <c r="M290" s="174">
        <v>3.48</v>
      </c>
      <c r="N290" s="175">
        <f t="shared" ref="N290" si="376">M290*G290</f>
        <v>4831.0264799999995</v>
      </c>
      <c r="O290" s="178">
        <f t="shared" ref="O290" si="377">L290+N290</f>
        <v>5649.6355876799998</v>
      </c>
      <c r="P290" s="129"/>
      <c r="Q290" s="64"/>
      <c r="R290" s="64"/>
      <c r="S290" s="64"/>
      <c r="T290" s="64"/>
      <c r="U290" s="64"/>
      <c r="V290" s="64"/>
      <c r="W290" s="64"/>
      <c r="X290" s="64"/>
      <c r="Y290" s="64"/>
      <c r="Z290" s="64"/>
      <c r="AA290" s="64"/>
      <c r="AB290" s="64"/>
      <c r="AC290" s="64"/>
      <c r="AD290" s="64"/>
      <c r="AE290" s="64"/>
      <c r="AF290" s="64"/>
      <c r="AG290" s="64"/>
      <c r="AH290" s="64"/>
      <c r="AI290" s="64"/>
      <c r="AJ290" s="64"/>
      <c r="AK290" s="64"/>
      <c r="AL290" s="64"/>
    </row>
    <row r="291" spans="1:38" s="120" customFormat="1" x14ac:dyDescent="0.2">
      <c r="A291" s="125" t="str">
        <f t="shared" si="362"/>
        <v/>
      </c>
      <c r="B291" s="179"/>
      <c r="C291" s="179"/>
      <c r="D291" s="187"/>
      <c r="E291" s="188"/>
      <c r="F291" s="190"/>
      <c r="G291" s="188"/>
      <c r="H291" s="191"/>
      <c r="I291" s="64"/>
      <c r="J291" s="64"/>
      <c r="K291" s="170"/>
      <c r="L291" s="134"/>
      <c r="M291" s="64"/>
      <c r="N291" s="137"/>
      <c r="O291" s="178"/>
      <c r="P291" s="129"/>
      <c r="Q291" s="64"/>
      <c r="R291" s="64"/>
      <c r="S291" s="64"/>
      <c r="T291" s="64"/>
      <c r="U291" s="64"/>
      <c r="V291" s="64"/>
      <c r="W291" s="64"/>
      <c r="X291" s="64"/>
      <c r="Y291" s="64"/>
      <c r="Z291" s="64"/>
      <c r="AA291" s="64"/>
      <c r="AB291" s="64"/>
      <c r="AC291" s="64"/>
      <c r="AD291" s="64"/>
      <c r="AE291" s="64"/>
      <c r="AF291" s="64"/>
      <c r="AG291" s="64"/>
      <c r="AH291" s="64"/>
      <c r="AI291" s="64"/>
      <c r="AJ291" s="64"/>
      <c r="AK291" s="64"/>
      <c r="AL291" s="64"/>
    </row>
    <row r="292" spans="1:38" s="120" customFormat="1" ht="18" customHeight="1" x14ac:dyDescent="0.2">
      <c r="A292" s="125" t="str">
        <f t="shared" si="362"/>
        <v/>
      </c>
      <c r="B292" s="179"/>
      <c r="C292" s="179"/>
      <c r="D292" s="183" t="s">
        <v>169</v>
      </c>
      <c r="E292" s="188"/>
      <c r="F292" s="190"/>
      <c r="G292" s="188"/>
      <c r="H292" s="191"/>
      <c r="I292" s="64"/>
      <c r="J292" s="64"/>
      <c r="K292" s="170"/>
      <c r="L292" s="134"/>
      <c r="M292" s="64"/>
      <c r="N292" s="137"/>
      <c r="O292" s="178"/>
      <c r="P292" s="129"/>
      <c r="Q292" s="64"/>
      <c r="R292" s="64"/>
      <c r="S292" s="64"/>
      <c r="T292" s="64"/>
      <c r="U292" s="64"/>
      <c r="V292" s="64"/>
      <c r="W292" s="64"/>
      <c r="X292" s="64"/>
      <c r="Y292" s="64"/>
      <c r="Z292" s="64"/>
      <c r="AA292" s="64"/>
      <c r="AB292" s="64"/>
      <c r="AC292" s="64"/>
      <c r="AD292" s="64"/>
      <c r="AE292" s="64"/>
      <c r="AF292" s="64"/>
      <c r="AG292" s="64"/>
      <c r="AH292" s="64"/>
      <c r="AI292" s="64"/>
      <c r="AJ292" s="64"/>
      <c r="AK292" s="64"/>
      <c r="AL292" s="64"/>
    </row>
    <row r="293" spans="1:38" s="120" customFormat="1" ht="18" customHeight="1" x14ac:dyDescent="0.2">
      <c r="A293" s="125">
        <f t="shared" si="362"/>
        <v>160</v>
      </c>
      <c r="B293" s="179" t="s">
        <v>172</v>
      </c>
      <c r="C293" s="179" t="s">
        <v>172</v>
      </c>
      <c r="D293" s="5" t="s">
        <v>170</v>
      </c>
      <c r="E293" s="176">
        <f>105.87/32</f>
        <v>3.3084375000000001</v>
      </c>
      <c r="F293" s="177">
        <v>0</v>
      </c>
      <c r="G293" s="176">
        <f>E293+(E293*F293)</f>
        <v>3.3084375000000001</v>
      </c>
      <c r="H293" s="6" t="s">
        <v>111</v>
      </c>
      <c r="I293" s="185">
        <v>0.41600000000000004</v>
      </c>
      <c r="J293" s="3">
        <f t="shared" ref="J293" si="378">I293*G293</f>
        <v>1.3763100000000001</v>
      </c>
      <c r="K293" s="174">
        <v>43.68</v>
      </c>
      <c r="L293" s="174">
        <f t="shared" ref="L293" si="379">K293*J293</f>
        <v>60.117220800000005</v>
      </c>
      <c r="M293" s="174">
        <v>24.96</v>
      </c>
      <c r="N293" s="175">
        <f t="shared" ref="N293" si="380">M293*G293</f>
        <v>82.578600000000009</v>
      </c>
      <c r="O293" s="178">
        <f t="shared" ref="O293" si="381">L293+N293</f>
        <v>142.69582080000001</v>
      </c>
      <c r="P293" s="129"/>
      <c r="Q293" s="64"/>
      <c r="R293" s="64"/>
      <c r="S293" s="64"/>
      <c r="T293" s="64"/>
      <c r="U293" s="64"/>
      <c r="V293" s="64"/>
      <c r="W293" s="64"/>
      <c r="X293" s="64"/>
      <c r="Y293" s="64"/>
      <c r="Z293" s="64"/>
      <c r="AA293" s="64"/>
      <c r="AB293" s="64"/>
      <c r="AC293" s="64"/>
      <c r="AD293" s="64"/>
      <c r="AE293" s="64"/>
      <c r="AF293" s="64"/>
      <c r="AG293" s="64"/>
      <c r="AH293" s="64"/>
      <c r="AI293" s="64"/>
      <c r="AJ293" s="64"/>
      <c r="AK293" s="64"/>
      <c r="AL293" s="64"/>
    </row>
    <row r="294" spans="1:38" s="120" customFormat="1" ht="18" customHeight="1" x14ac:dyDescent="0.2">
      <c r="A294" s="125">
        <f t="shared" si="362"/>
        <v>161</v>
      </c>
      <c r="B294" s="179"/>
      <c r="C294" s="179"/>
      <c r="D294" s="193" t="s">
        <v>125</v>
      </c>
      <c r="E294" s="176">
        <f>E293*16</f>
        <v>52.935000000000002</v>
      </c>
      <c r="F294" s="177">
        <v>0.05</v>
      </c>
      <c r="G294" s="176">
        <f t="shared" ref="G294:G295" si="382">E294+(E294*F294)</f>
        <v>55.58175</v>
      </c>
      <c r="H294" s="6" t="s">
        <v>110</v>
      </c>
      <c r="I294" s="185">
        <v>6.0000000000000006E-4</v>
      </c>
      <c r="J294" s="3">
        <f t="shared" ref="J294:J295" si="383">I294*G294</f>
        <v>3.3349050000000005E-2</v>
      </c>
      <c r="K294" s="174">
        <v>43.68</v>
      </c>
      <c r="L294" s="174">
        <f t="shared" ref="L294:L295" si="384">K294*J294</f>
        <v>1.4566865040000001</v>
      </c>
      <c r="M294" s="174">
        <v>3.5999999999999997E-2</v>
      </c>
      <c r="N294" s="175">
        <f t="shared" ref="N294:N295" si="385">M294*G294</f>
        <v>2.0009429999999999</v>
      </c>
      <c r="O294" s="178">
        <f t="shared" ref="O294:O295" si="386">L294+N294</f>
        <v>3.4576295039999998</v>
      </c>
      <c r="P294" s="129"/>
      <c r="Q294" s="64"/>
      <c r="R294" s="64"/>
      <c r="S294" s="64"/>
      <c r="T294" s="64"/>
      <c r="U294" s="64"/>
      <c r="V294" s="64"/>
      <c r="W294" s="64"/>
      <c r="X294" s="64"/>
      <c r="Y294" s="64"/>
      <c r="Z294" s="64"/>
      <c r="AA294" s="64"/>
      <c r="AB294" s="64"/>
      <c r="AC294" s="64"/>
      <c r="AD294" s="64"/>
      <c r="AE294" s="64"/>
      <c r="AF294" s="64"/>
      <c r="AG294" s="64"/>
      <c r="AH294" s="64"/>
      <c r="AI294" s="64"/>
      <c r="AJ294" s="64"/>
      <c r="AK294" s="64"/>
      <c r="AL294" s="64"/>
    </row>
    <row r="295" spans="1:38" s="120" customFormat="1" ht="18" customHeight="1" x14ac:dyDescent="0.2">
      <c r="A295" s="125">
        <f t="shared" si="362"/>
        <v>162</v>
      </c>
      <c r="B295" s="179"/>
      <c r="C295" s="179"/>
      <c r="D295" s="193" t="s">
        <v>126</v>
      </c>
      <c r="E295" s="176">
        <f>106*0.053</f>
        <v>5.6179999999999994</v>
      </c>
      <c r="F295" s="177">
        <v>0.05</v>
      </c>
      <c r="G295" s="176">
        <f t="shared" si="382"/>
        <v>5.8988999999999994</v>
      </c>
      <c r="H295" s="6" t="s">
        <v>122</v>
      </c>
      <c r="I295" s="185">
        <v>0.05</v>
      </c>
      <c r="J295" s="3">
        <f t="shared" si="383"/>
        <v>0.29494499999999996</v>
      </c>
      <c r="K295" s="174">
        <v>43.68</v>
      </c>
      <c r="L295" s="174">
        <f t="shared" si="384"/>
        <v>12.883197599999997</v>
      </c>
      <c r="M295" s="174">
        <v>3</v>
      </c>
      <c r="N295" s="175">
        <f t="shared" si="385"/>
        <v>17.6967</v>
      </c>
      <c r="O295" s="178">
        <f t="shared" si="386"/>
        <v>30.579897599999995</v>
      </c>
      <c r="P295" s="129"/>
      <c r="Q295" s="64"/>
      <c r="R295" s="64"/>
      <c r="S295" s="64"/>
      <c r="T295" s="64"/>
      <c r="U295" s="64"/>
      <c r="V295" s="64"/>
      <c r="W295" s="64"/>
      <c r="X295" s="64"/>
      <c r="Y295" s="64"/>
      <c r="Z295" s="64"/>
      <c r="AA295" s="64"/>
      <c r="AB295" s="64"/>
      <c r="AC295" s="64"/>
      <c r="AD295" s="64"/>
      <c r="AE295" s="64"/>
      <c r="AF295" s="64"/>
      <c r="AG295" s="64"/>
      <c r="AH295" s="64"/>
      <c r="AI295" s="64"/>
      <c r="AJ295" s="64"/>
      <c r="AK295" s="64"/>
      <c r="AL295" s="64"/>
    </row>
    <row r="296" spans="1:38" s="120" customFormat="1" ht="18" customHeight="1" x14ac:dyDescent="0.2">
      <c r="A296" s="125">
        <f t="shared" si="362"/>
        <v>163</v>
      </c>
      <c r="B296" s="179"/>
      <c r="C296" s="179"/>
      <c r="D296" s="193" t="s">
        <v>123</v>
      </c>
      <c r="E296" s="176">
        <f>E293*45</f>
        <v>148.87968750000002</v>
      </c>
      <c r="F296" s="177">
        <v>0</v>
      </c>
      <c r="G296" s="176">
        <f>E296+(E296*F296)</f>
        <v>148.87968750000002</v>
      </c>
      <c r="H296" s="6" t="s">
        <v>111</v>
      </c>
      <c r="I296" s="185">
        <v>3.0000000000000003E-4</v>
      </c>
      <c r="J296" s="3">
        <f>I296*G296</f>
        <v>4.466390625000001E-2</v>
      </c>
      <c r="K296" s="174">
        <v>43.68</v>
      </c>
      <c r="L296" s="174">
        <f>K296*J296</f>
        <v>1.9509194250000004</v>
      </c>
      <c r="M296" s="174">
        <v>1.7999999999999999E-2</v>
      </c>
      <c r="N296" s="175">
        <f>M296*G296</f>
        <v>2.679834375</v>
      </c>
      <c r="O296" s="178">
        <f>L296+N296</f>
        <v>4.6307538000000008</v>
      </c>
      <c r="P296" s="129"/>
      <c r="Q296" s="64"/>
      <c r="R296" s="64"/>
      <c r="S296" s="64"/>
      <c r="T296" s="64"/>
      <c r="U296" s="64"/>
      <c r="V296" s="64"/>
      <c r="W296" s="64"/>
      <c r="X296" s="64"/>
      <c r="Y296" s="64"/>
      <c r="Z296" s="64"/>
      <c r="AA296" s="64"/>
      <c r="AB296" s="64"/>
      <c r="AC296" s="64"/>
      <c r="AD296" s="64"/>
      <c r="AE296" s="64"/>
      <c r="AF296" s="64"/>
      <c r="AG296" s="64"/>
      <c r="AH296" s="64"/>
      <c r="AI296" s="64"/>
      <c r="AJ296" s="64"/>
      <c r="AK296" s="64"/>
      <c r="AL296" s="64"/>
    </row>
    <row r="297" spans="1:38" s="120" customFormat="1" x14ac:dyDescent="0.2">
      <c r="A297" s="125" t="str">
        <f t="shared" si="362"/>
        <v/>
      </c>
      <c r="B297" s="179"/>
      <c r="C297" s="179"/>
      <c r="D297" s="187"/>
      <c r="E297" s="188"/>
      <c r="F297" s="190"/>
      <c r="G297" s="188"/>
      <c r="H297" s="191"/>
      <c r="I297" s="64"/>
      <c r="J297" s="64"/>
      <c r="K297" s="170"/>
      <c r="L297" s="134"/>
      <c r="M297" s="64"/>
      <c r="N297" s="137"/>
      <c r="O297" s="178"/>
      <c r="P297" s="129"/>
      <c r="Q297" s="64"/>
      <c r="R297" s="64"/>
      <c r="S297" s="64"/>
      <c r="T297" s="64"/>
      <c r="U297" s="64"/>
      <c r="V297" s="64"/>
      <c r="W297" s="64"/>
      <c r="X297" s="64"/>
      <c r="Y297" s="64"/>
      <c r="Z297" s="64"/>
      <c r="AA297" s="64"/>
      <c r="AB297" s="64"/>
      <c r="AC297" s="64"/>
      <c r="AD297" s="64"/>
      <c r="AE297" s="64"/>
      <c r="AF297" s="64"/>
      <c r="AG297" s="64"/>
      <c r="AH297" s="64"/>
      <c r="AI297" s="64"/>
      <c r="AJ297" s="64"/>
      <c r="AK297" s="64"/>
      <c r="AL297" s="64"/>
    </row>
    <row r="298" spans="1:38" s="120" customFormat="1" ht="18" customHeight="1" x14ac:dyDescent="0.2">
      <c r="A298" s="125" t="str">
        <f t="shared" si="362"/>
        <v/>
      </c>
      <c r="B298" s="179"/>
      <c r="C298" s="179"/>
      <c r="D298" s="183" t="s">
        <v>171</v>
      </c>
      <c r="E298" s="188"/>
      <c r="F298" s="190"/>
      <c r="G298" s="188"/>
      <c r="H298" s="191"/>
      <c r="I298" s="64"/>
      <c r="J298" s="64"/>
      <c r="K298" s="170"/>
      <c r="L298" s="134"/>
      <c r="M298" s="64"/>
      <c r="N298" s="137"/>
      <c r="O298" s="178"/>
      <c r="P298" s="129"/>
      <c r="Q298" s="64"/>
      <c r="R298" s="64"/>
      <c r="S298" s="64"/>
      <c r="T298" s="64"/>
      <c r="U298" s="64"/>
      <c r="V298" s="64"/>
      <c r="W298" s="64"/>
      <c r="X298" s="64"/>
      <c r="Y298" s="64"/>
      <c r="Z298" s="64"/>
      <c r="AA298" s="64"/>
      <c r="AB298" s="64"/>
      <c r="AC298" s="64"/>
      <c r="AD298" s="64"/>
      <c r="AE298" s="64"/>
      <c r="AF298" s="64"/>
      <c r="AG298" s="64"/>
      <c r="AH298" s="64"/>
      <c r="AI298" s="64"/>
      <c r="AJ298" s="64"/>
      <c r="AK298" s="64"/>
      <c r="AL298" s="64"/>
    </row>
    <row r="299" spans="1:38" s="120" customFormat="1" ht="18" customHeight="1" x14ac:dyDescent="0.2">
      <c r="A299" s="125">
        <f t="shared" si="362"/>
        <v>164</v>
      </c>
      <c r="B299" s="179" t="s">
        <v>172</v>
      </c>
      <c r="C299" s="179" t="s">
        <v>172</v>
      </c>
      <c r="D299" s="5" t="s">
        <v>176</v>
      </c>
      <c r="E299" s="176">
        <f>((15.29)+(73*4))/32</f>
        <v>9.6028125000000006</v>
      </c>
      <c r="F299" s="177">
        <v>0</v>
      </c>
      <c r="G299" s="176">
        <f>E299+(E299*F299)</f>
        <v>9.6028125000000006</v>
      </c>
      <c r="H299" s="6" t="s">
        <v>111</v>
      </c>
      <c r="I299" s="185">
        <v>0.41600000000000004</v>
      </c>
      <c r="J299" s="3">
        <f t="shared" ref="J299" si="387">I299*G299</f>
        <v>3.9947700000000008</v>
      </c>
      <c r="K299" s="174">
        <v>43.68</v>
      </c>
      <c r="L299" s="174">
        <f t="shared" ref="L299" si="388">K299*J299</f>
        <v>174.49155360000003</v>
      </c>
      <c r="M299" s="174">
        <v>24.96</v>
      </c>
      <c r="N299" s="175">
        <f t="shared" ref="N299" si="389">M299*G299</f>
        <v>239.68620000000001</v>
      </c>
      <c r="O299" s="178">
        <f t="shared" ref="O299" si="390">L299+N299</f>
        <v>414.17775360000007</v>
      </c>
      <c r="P299" s="129"/>
      <c r="Q299" s="64"/>
      <c r="R299" s="64"/>
      <c r="S299" s="64"/>
      <c r="T299" s="64"/>
      <c r="U299" s="64"/>
      <c r="V299" s="64"/>
      <c r="W299" s="64"/>
      <c r="X299" s="64"/>
      <c r="Y299" s="64"/>
      <c r="Z299" s="64"/>
      <c r="AA299" s="64"/>
      <c r="AB299" s="64"/>
      <c r="AC299" s="64"/>
      <c r="AD299" s="64"/>
      <c r="AE299" s="64"/>
      <c r="AF299" s="64"/>
      <c r="AG299" s="64"/>
      <c r="AH299" s="64"/>
      <c r="AI299" s="64"/>
      <c r="AJ299" s="64"/>
      <c r="AK299" s="64"/>
      <c r="AL299" s="64"/>
    </row>
    <row r="300" spans="1:38" s="120" customFormat="1" ht="18" customHeight="1" x14ac:dyDescent="0.2">
      <c r="A300" s="125">
        <f t="shared" si="362"/>
        <v>165</v>
      </c>
      <c r="B300" s="179"/>
      <c r="C300" s="179"/>
      <c r="D300" s="193" t="s">
        <v>125</v>
      </c>
      <c r="E300" s="176">
        <f>E299*16</f>
        <v>153.64500000000001</v>
      </c>
      <c r="F300" s="177">
        <v>0.05</v>
      </c>
      <c r="G300" s="176">
        <f t="shared" ref="G300:G301" si="391">E300+(E300*F300)</f>
        <v>161.32725000000002</v>
      </c>
      <c r="H300" s="6" t="s">
        <v>110</v>
      </c>
      <c r="I300" s="185">
        <v>6.0000000000000006E-4</v>
      </c>
      <c r="J300" s="3">
        <f t="shared" ref="J300:J301" si="392">I300*G300</f>
        <v>9.6796350000000017E-2</v>
      </c>
      <c r="K300" s="174">
        <v>43.68</v>
      </c>
      <c r="L300" s="174">
        <f t="shared" ref="L300:L301" si="393">K300*J300</f>
        <v>4.2280645680000006</v>
      </c>
      <c r="M300" s="174">
        <v>3.5999999999999997E-2</v>
      </c>
      <c r="N300" s="175">
        <f t="shared" ref="N300:N301" si="394">M300*G300</f>
        <v>5.8077810000000003</v>
      </c>
      <c r="O300" s="178">
        <f t="shared" ref="O300:O301" si="395">L300+N300</f>
        <v>10.035845568000001</v>
      </c>
      <c r="P300" s="129"/>
      <c r="Q300" s="64"/>
      <c r="R300" s="64"/>
      <c r="S300" s="64"/>
      <c r="T300" s="64"/>
      <c r="U300" s="64"/>
      <c r="V300" s="64"/>
      <c r="W300" s="64"/>
      <c r="X300" s="64"/>
      <c r="Y300" s="64"/>
      <c r="Z300" s="64"/>
      <c r="AA300" s="64"/>
      <c r="AB300" s="64"/>
      <c r="AC300" s="64"/>
      <c r="AD300" s="64"/>
      <c r="AE300" s="64"/>
      <c r="AF300" s="64"/>
      <c r="AG300" s="64"/>
      <c r="AH300" s="64"/>
      <c r="AI300" s="64"/>
      <c r="AJ300" s="64"/>
      <c r="AK300" s="64"/>
      <c r="AL300" s="64"/>
    </row>
    <row r="301" spans="1:38" s="120" customFormat="1" ht="18" customHeight="1" x14ac:dyDescent="0.2">
      <c r="A301" s="125">
        <f t="shared" si="362"/>
        <v>166</v>
      </c>
      <c r="B301" s="179"/>
      <c r="C301" s="179"/>
      <c r="D301" s="193" t="s">
        <v>126</v>
      </c>
      <c r="E301" s="176">
        <f>307*0.053</f>
        <v>16.271000000000001</v>
      </c>
      <c r="F301" s="177">
        <v>0.05</v>
      </c>
      <c r="G301" s="176">
        <f t="shared" si="391"/>
        <v>17.08455</v>
      </c>
      <c r="H301" s="6" t="s">
        <v>122</v>
      </c>
      <c r="I301" s="185">
        <v>0.05</v>
      </c>
      <c r="J301" s="3">
        <f t="shared" si="392"/>
        <v>0.85422750000000003</v>
      </c>
      <c r="K301" s="174">
        <v>43.68</v>
      </c>
      <c r="L301" s="174">
        <f t="shared" si="393"/>
        <v>37.312657200000004</v>
      </c>
      <c r="M301" s="174">
        <v>3</v>
      </c>
      <c r="N301" s="175">
        <f t="shared" si="394"/>
        <v>51.25365</v>
      </c>
      <c r="O301" s="178">
        <f t="shared" si="395"/>
        <v>88.566307200000011</v>
      </c>
      <c r="P301" s="129"/>
      <c r="Q301" s="64"/>
      <c r="R301" s="64"/>
      <c r="S301" s="64"/>
      <c r="T301" s="64"/>
      <c r="U301" s="64"/>
      <c r="V301" s="64"/>
      <c r="W301" s="64"/>
      <c r="X301" s="64"/>
      <c r="Y301" s="64"/>
      <c r="Z301" s="64"/>
      <c r="AA301" s="64"/>
      <c r="AB301" s="64"/>
      <c r="AC301" s="64"/>
      <c r="AD301" s="64"/>
      <c r="AE301" s="64"/>
      <c r="AF301" s="64"/>
      <c r="AG301" s="64"/>
      <c r="AH301" s="64"/>
      <c r="AI301" s="64"/>
      <c r="AJ301" s="64"/>
      <c r="AK301" s="64"/>
      <c r="AL301" s="64"/>
    </row>
    <row r="302" spans="1:38" s="120" customFormat="1" ht="18" customHeight="1" x14ac:dyDescent="0.2">
      <c r="A302" s="125">
        <f t="shared" si="362"/>
        <v>167</v>
      </c>
      <c r="B302" s="6"/>
      <c r="C302" s="6"/>
      <c r="D302" s="193" t="s">
        <v>123</v>
      </c>
      <c r="E302" s="176">
        <f>E299*45</f>
        <v>432.12656250000003</v>
      </c>
      <c r="F302" s="177">
        <v>0</v>
      </c>
      <c r="G302" s="176">
        <f>E302+(E302*F302)</f>
        <v>432.12656250000003</v>
      </c>
      <c r="H302" s="6" t="s">
        <v>111</v>
      </c>
      <c r="I302" s="185">
        <v>3.0000000000000003E-4</v>
      </c>
      <c r="J302" s="3">
        <f>I302*G302</f>
        <v>0.12963796875000003</v>
      </c>
      <c r="K302" s="174">
        <v>43.68</v>
      </c>
      <c r="L302" s="174">
        <f>K302*J302</f>
        <v>5.6625864750000012</v>
      </c>
      <c r="M302" s="174">
        <v>1.7999999999999999E-2</v>
      </c>
      <c r="N302" s="175">
        <f>M302*G302</f>
        <v>7.7782781249999999</v>
      </c>
      <c r="O302" s="178">
        <f>L302+N302</f>
        <v>13.440864600000001</v>
      </c>
      <c r="P302" s="129"/>
      <c r="Q302" s="64"/>
      <c r="R302" s="64"/>
      <c r="S302" s="64"/>
      <c r="T302" s="64"/>
      <c r="U302" s="64"/>
      <c r="V302" s="64"/>
      <c r="W302" s="64"/>
      <c r="X302" s="64"/>
      <c r="Y302" s="64"/>
      <c r="Z302" s="64"/>
      <c r="AA302" s="64"/>
      <c r="AB302" s="64"/>
      <c r="AC302" s="64"/>
      <c r="AD302" s="64"/>
      <c r="AE302" s="64"/>
      <c r="AF302" s="64"/>
      <c r="AG302" s="64"/>
      <c r="AH302" s="64"/>
      <c r="AI302" s="64"/>
      <c r="AJ302" s="64"/>
      <c r="AK302" s="64"/>
      <c r="AL302" s="64"/>
    </row>
    <row r="303" spans="1:38" s="120" customFormat="1" ht="15.75" customHeight="1" thickBot="1" x14ac:dyDescent="0.25">
      <c r="A303" s="125" t="str">
        <f t="shared" si="362"/>
        <v/>
      </c>
      <c r="B303" s="179"/>
      <c r="C303" s="179"/>
      <c r="D303" s="187"/>
      <c r="E303" s="188"/>
      <c r="F303" s="190"/>
      <c r="G303" s="188"/>
      <c r="H303" s="191"/>
      <c r="I303" s="64"/>
      <c r="J303" s="64"/>
      <c r="K303" s="170"/>
      <c r="L303" s="134"/>
      <c r="M303" s="64"/>
      <c r="N303" s="137"/>
      <c r="O303" s="178"/>
      <c r="P303" s="129"/>
      <c r="Q303" s="64"/>
      <c r="R303" s="64"/>
      <c r="S303" s="64"/>
      <c r="T303" s="64"/>
      <c r="U303" s="64"/>
      <c r="V303" s="64"/>
      <c r="W303" s="64"/>
      <c r="X303" s="64"/>
      <c r="Y303" s="64"/>
      <c r="Z303" s="64"/>
      <c r="AA303" s="64"/>
      <c r="AB303" s="64"/>
      <c r="AC303" s="64"/>
      <c r="AD303" s="64"/>
      <c r="AE303" s="64"/>
      <c r="AF303" s="64"/>
      <c r="AG303" s="64"/>
      <c r="AH303" s="64"/>
      <c r="AI303" s="64"/>
      <c r="AJ303" s="64"/>
      <c r="AK303" s="64"/>
      <c r="AL303" s="64"/>
    </row>
    <row r="304" spans="1:38" s="120" customFormat="1" ht="16.5" thickBot="1" x14ac:dyDescent="0.25">
      <c r="A304" s="121" t="str">
        <f>IF(H304&lt;&gt;"",1+MAX(A223:A223),"")</f>
        <v/>
      </c>
      <c r="B304" s="179"/>
      <c r="C304" s="179"/>
      <c r="D304" s="140" t="s">
        <v>17</v>
      </c>
      <c r="E304" s="141"/>
      <c r="F304" s="142"/>
      <c r="G304" s="141"/>
      <c r="H304" s="143"/>
      <c r="I304" s="168"/>
      <c r="J304" s="168"/>
      <c r="K304" s="169"/>
      <c r="L304" s="144" t="str">
        <f t="shared" ref="L304" si="396">IF(H304&lt;&gt;"",I304*K304,"")</f>
        <v/>
      </c>
      <c r="M304" s="144"/>
      <c r="N304" s="145"/>
      <c r="O304" s="147"/>
      <c r="P304" s="148">
        <f>SUM(O164:O303)</f>
        <v>16552.883122333911</v>
      </c>
      <c r="Q304" s="64"/>
      <c r="R304" s="64"/>
      <c r="S304" s="64"/>
      <c r="T304" s="64"/>
      <c r="U304" s="64"/>
      <c r="V304" s="64"/>
      <c r="W304" s="64"/>
      <c r="X304" s="64"/>
      <c r="Y304" s="64"/>
      <c r="Z304" s="64"/>
      <c r="AA304" s="64"/>
      <c r="AB304" s="64"/>
      <c r="AC304" s="64"/>
      <c r="AD304" s="64"/>
      <c r="AE304" s="64"/>
      <c r="AF304" s="64"/>
      <c r="AG304" s="64"/>
      <c r="AH304" s="64"/>
      <c r="AI304" s="64"/>
      <c r="AJ304" s="64"/>
      <c r="AK304" s="64"/>
      <c r="AL304" s="64"/>
    </row>
    <row r="305" spans="1:38" ht="16.5" thickBot="1" x14ac:dyDescent="0.25">
      <c r="A305" s="195" t="s">
        <v>18</v>
      </c>
      <c r="B305" s="196"/>
      <c r="C305" s="196"/>
      <c r="D305" s="196"/>
      <c r="E305" s="196"/>
      <c r="F305" s="196"/>
      <c r="G305" s="196"/>
      <c r="H305" s="196"/>
      <c r="I305" s="196"/>
      <c r="J305" s="196"/>
      <c r="K305" s="197"/>
      <c r="L305" s="172">
        <f>SUM(L6:L304)</f>
        <v>24087.856981158966</v>
      </c>
      <c r="M305" s="173"/>
      <c r="N305" s="172">
        <f>SUM(N6:N304)</f>
        <v>35513.250745659134</v>
      </c>
      <c r="O305" s="172">
        <f>SUM(O6:O304)</f>
        <v>59601.107726818096</v>
      </c>
      <c r="P305" s="172">
        <f>SUM(P6:P304)</f>
        <v>59601.107726818111</v>
      </c>
    </row>
    <row r="306" spans="1:38" ht="16.5" thickBot="1" x14ac:dyDescent="0.25">
      <c r="A306" s="195" t="s">
        <v>19</v>
      </c>
      <c r="B306" s="196"/>
      <c r="C306" s="196"/>
      <c r="D306" s="196"/>
      <c r="E306" s="196"/>
      <c r="F306" s="196"/>
      <c r="G306" s="196"/>
      <c r="H306" s="196"/>
      <c r="I306" s="196"/>
      <c r="J306" s="196"/>
      <c r="K306" s="196"/>
      <c r="L306" s="196"/>
      <c r="M306" s="197"/>
      <c r="N306" s="127">
        <v>8.5000000000000006E-2</v>
      </c>
      <c r="O306" s="126"/>
      <c r="P306" s="126">
        <f>P305*N306</f>
        <v>5066.0941567795398</v>
      </c>
    </row>
    <row r="307" spans="1:38" ht="16.5" thickBot="1" x14ac:dyDescent="0.25">
      <c r="A307" s="195" t="s">
        <v>20</v>
      </c>
      <c r="B307" s="196"/>
      <c r="C307" s="196"/>
      <c r="D307" s="196"/>
      <c r="E307" s="196"/>
      <c r="F307" s="196"/>
      <c r="G307" s="196"/>
      <c r="H307" s="196"/>
      <c r="I307" s="196"/>
      <c r="J307" s="196"/>
      <c r="K307" s="196"/>
      <c r="L307" s="196"/>
      <c r="M307" s="197"/>
      <c r="N307" s="139">
        <v>0.1</v>
      </c>
      <c r="O307" s="126"/>
      <c r="P307" s="126">
        <f>P305*N307</f>
        <v>5960.1107726818118</v>
      </c>
    </row>
    <row r="308" spans="1:38" ht="16.5" thickBot="1" x14ac:dyDescent="0.25">
      <c r="A308" s="195" t="s">
        <v>21</v>
      </c>
      <c r="B308" s="196"/>
      <c r="C308" s="196"/>
      <c r="D308" s="196"/>
      <c r="E308" s="196"/>
      <c r="F308" s="196"/>
      <c r="G308" s="196"/>
      <c r="H308" s="196"/>
      <c r="I308" s="196"/>
      <c r="J308" s="196"/>
      <c r="K308" s="196"/>
      <c r="L308" s="196"/>
      <c r="M308" s="197"/>
      <c r="N308" s="139">
        <v>0.05</v>
      </c>
      <c r="O308" s="126"/>
      <c r="P308" s="126">
        <f>P305*N308</f>
        <v>2980.0553863409059</v>
      </c>
    </row>
    <row r="309" spans="1:38" ht="16.5" thickBot="1" x14ac:dyDescent="0.25">
      <c r="A309" s="195" t="s">
        <v>67</v>
      </c>
      <c r="B309" s="196"/>
      <c r="C309" s="196"/>
      <c r="D309" s="196"/>
      <c r="E309" s="196"/>
      <c r="F309" s="196"/>
      <c r="G309" s="196"/>
      <c r="H309" s="196"/>
      <c r="I309" s="196"/>
      <c r="J309" s="196"/>
      <c r="K309" s="196"/>
      <c r="L309" s="196"/>
      <c r="M309" s="196"/>
      <c r="N309" s="196"/>
      <c r="O309" s="197"/>
      <c r="P309" s="171">
        <f>SUM(P305:P308)</f>
        <v>73607.368042620365</v>
      </c>
    </row>
    <row r="310" spans="1:38" s="120" customFormat="1" ht="16.5" thickBot="1" x14ac:dyDescent="0.25">
      <c r="A310" s="198" t="s">
        <v>113</v>
      </c>
      <c r="B310" s="199"/>
      <c r="C310" s="199"/>
      <c r="D310" s="199"/>
      <c r="E310" s="199"/>
      <c r="F310" s="199"/>
      <c r="G310" s="199"/>
      <c r="H310" s="199"/>
      <c r="I310" s="199"/>
      <c r="J310" s="199"/>
      <c r="K310" s="199"/>
      <c r="L310" s="199"/>
      <c r="M310" s="199"/>
      <c r="N310" s="199"/>
      <c r="O310" s="199"/>
      <c r="P310" s="200"/>
      <c r="Q310" s="64"/>
      <c r="R310" s="64"/>
      <c r="S310" s="64"/>
      <c r="T310" s="64"/>
      <c r="U310" s="64"/>
      <c r="V310" s="64"/>
      <c r="W310" s="64"/>
      <c r="X310" s="64"/>
      <c r="Y310" s="64"/>
      <c r="Z310" s="64"/>
      <c r="AA310" s="64"/>
      <c r="AB310" s="64"/>
      <c r="AC310" s="64"/>
      <c r="AD310" s="64"/>
      <c r="AE310" s="64"/>
      <c r="AF310" s="64"/>
      <c r="AG310" s="64"/>
      <c r="AH310" s="64"/>
      <c r="AI310" s="64"/>
      <c r="AJ310" s="64"/>
      <c r="AK310" s="64"/>
      <c r="AL310" s="64"/>
    </row>
    <row r="311" spans="1:38" s="120" customFormat="1" ht="16.5" thickBot="1" x14ac:dyDescent="0.25">
      <c r="A311" s="201" t="s">
        <v>112</v>
      </c>
      <c r="B311" s="202"/>
      <c r="C311" s="202"/>
      <c r="D311" s="202"/>
      <c r="E311" s="202"/>
      <c r="F311" s="202"/>
      <c r="G311" s="202"/>
      <c r="H311" s="202"/>
      <c r="I311" s="202"/>
      <c r="J311" s="202"/>
      <c r="K311" s="202"/>
      <c r="L311" s="202"/>
      <c r="M311" s="202"/>
      <c r="N311" s="202"/>
      <c r="O311" s="202"/>
      <c r="P311" s="203"/>
      <c r="Q311" s="64"/>
      <c r="R311" s="64"/>
      <c r="S311" s="64"/>
      <c r="T311" s="64"/>
      <c r="U311" s="64"/>
      <c r="V311" s="64"/>
      <c r="W311" s="64"/>
      <c r="X311" s="64"/>
      <c r="Y311" s="64"/>
      <c r="Z311" s="64"/>
      <c r="AA311" s="64"/>
      <c r="AB311" s="64"/>
      <c r="AC311" s="64"/>
      <c r="AD311" s="64"/>
      <c r="AE311" s="64"/>
      <c r="AF311" s="64"/>
      <c r="AG311" s="64"/>
      <c r="AH311" s="64"/>
      <c r="AI311" s="64"/>
      <c r="AJ311" s="64"/>
      <c r="AK311" s="64"/>
      <c r="AL311" s="64"/>
    </row>
  </sheetData>
  <mergeCells count="11">
    <mergeCell ref="A306:M306"/>
    <mergeCell ref="A1:B4"/>
    <mergeCell ref="C1:M2"/>
    <mergeCell ref="N1:P4"/>
    <mergeCell ref="C3:M4"/>
    <mergeCell ref="A305:K305"/>
    <mergeCell ref="A307:M307"/>
    <mergeCell ref="A308:M308"/>
    <mergeCell ref="A309:O309"/>
    <mergeCell ref="A310:P310"/>
    <mergeCell ref="A311:P311"/>
  </mergeCells>
  <phoneticPr fontId="59" type="noConversion"/>
  <printOptions horizontalCentered="1"/>
  <pageMargins left="0.7" right="0.7" top="0.75" bottom="0.75" header="0.3" footer="0.3"/>
  <pageSetup scale="44" fitToHeight="0" orientation="landscape" r:id="rId1"/>
  <colBreaks count="1" manualBreakCount="1">
    <brk id="1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1"/>
  <sheetViews>
    <sheetView view="pageBreakPreview" zoomScale="85" zoomScaleNormal="85" zoomScaleSheetLayoutView="85" workbookViewId="0">
      <pane ySplit="7" topLeftCell="A8" activePane="bottomLeft" state="frozen"/>
      <selection pane="bottomLeft" activeCell="E15" sqref="E15"/>
    </sheetView>
  </sheetViews>
  <sheetFormatPr defaultColWidth="9.6640625" defaultRowHeight="15.75" x14ac:dyDescent="0.2"/>
  <cols>
    <col min="1" max="1" width="7.109375" style="23" customWidth="1"/>
    <col min="2" max="2" width="8.109375" style="23" customWidth="1"/>
    <col min="3" max="3" width="38.21875" style="67" customWidth="1"/>
    <col min="4" max="5" width="8.109375" style="68" customWidth="1"/>
    <col min="6" max="6" width="13.21875" style="68" customWidth="1"/>
    <col min="7" max="7" width="6.5546875" style="23" customWidth="1"/>
    <col min="8" max="8" width="10.5546875" style="67" customWidth="1"/>
    <col min="9" max="9" width="11.109375" style="66" customWidth="1"/>
    <col min="10" max="10" width="36.109375" style="64" bestFit="1" customWidth="1"/>
    <col min="11" max="16384" width="9.6640625" style="64"/>
  </cols>
  <sheetData>
    <row r="1" spans="1:16" x14ac:dyDescent="0.2">
      <c r="C1" s="60"/>
      <c r="D1" s="61"/>
      <c r="E1" s="61"/>
      <c r="F1" s="61"/>
      <c r="G1" s="61"/>
      <c r="H1" s="62"/>
      <c r="I1" s="63"/>
    </row>
    <row r="2" spans="1:16" x14ac:dyDescent="0.2">
      <c r="C2" s="65" t="s">
        <v>22</v>
      </c>
      <c r="D2" s="60" t="s">
        <v>23</v>
      </c>
      <c r="E2" s="61"/>
      <c r="F2" s="61"/>
      <c r="G2" s="61"/>
      <c r="H2" s="64"/>
      <c r="I2" s="63"/>
    </row>
    <row r="3" spans="1:16" x14ac:dyDescent="0.2">
      <c r="C3" s="65" t="s">
        <v>24</v>
      </c>
      <c r="D3" s="60" t="s">
        <v>25</v>
      </c>
      <c r="E3" s="61"/>
      <c r="F3" s="61"/>
      <c r="G3" s="61"/>
      <c r="H3" s="64"/>
      <c r="I3" s="63"/>
    </row>
    <row r="4" spans="1:16" x14ac:dyDescent="0.2">
      <c r="C4" s="64"/>
      <c r="D4" s="60" t="s">
        <v>26</v>
      </c>
      <c r="E4" s="61"/>
      <c r="F4" s="61"/>
      <c r="G4" s="61"/>
      <c r="H4" s="64"/>
      <c r="I4" s="63"/>
    </row>
    <row r="5" spans="1:16" x14ac:dyDescent="0.2">
      <c r="C5" s="61"/>
      <c r="D5" s="61"/>
      <c r="E5" s="61"/>
      <c r="F5" s="61"/>
      <c r="H5" s="60"/>
    </row>
    <row r="6" spans="1:16" x14ac:dyDescent="0.2">
      <c r="G6" s="64"/>
      <c r="H6" s="69" t="s">
        <v>27</v>
      </c>
      <c r="I6" s="70">
        <f ca="1">TODAY()</f>
        <v>46231</v>
      </c>
    </row>
    <row r="7" spans="1:16" s="74" customFormat="1" x14ac:dyDescent="0.2">
      <c r="A7" s="24" t="s">
        <v>0</v>
      </c>
      <c r="B7" s="117" t="s">
        <v>28</v>
      </c>
      <c r="C7" s="71" t="s">
        <v>3</v>
      </c>
      <c r="D7" s="71" t="s">
        <v>4</v>
      </c>
      <c r="E7" s="71" t="s">
        <v>5</v>
      </c>
      <c r="F7" s="71" t="s">
        <v>6</v>
      </c>
      <c r="G7" s="72" t="s">
        <v>7</v>
      </c>
      <c r="H7" s="71" t="s">
        <v>29</v>
      </c>
      <c r="I7" s="73" t="s">
        <v>8</v>
      </c>
      <c r="L7" s="225" t="s">
        <v>30</v>
      </c>
      <c r="M7" s="225"/>
    </row>
    <row r="8" spans="1:16" x14ac:dyDescent="0.2">
      <c r="A8" s="58"/>
      <c r="B8" s="118"/>
      <c r="C8" s="75" t="s">
        <v>31</v>
      </c>
      <c r="D8" s="76"/>
      <c r="E8" s="76"/>
      <c r="F8" s="76"/>
      <c r="G8" s="77"/>
      <c r="H8" s="78"/>
      <c r="I8" s="79"/>
      <c r="L8" s="80" t="s">
        <v>32</v>
      </c>
      <c r="M8" s="80" t="s">
        <v>33</v>
      </c>
    </row>
    <row r="9" spans="1:16" ht="31.5" x14ac:dyDescent="0.2">
      <c r="A9" s="59">
        <v>1</v>
      </c>
      <c r="B9" s="84" t="s">
        <v>34</v>
      </c>
      <c r="C9" s="81" t="s">
        <v>35</v>
      </c>
      <c r="D9" s="82">
        <v>11635</v>
      </c>
      <c r="E9" s="83">
        <v>0.1</v>
      </c>
      <c r="F9" s="82">
        <f>D9*(1+E9)</f>
        <v>12798.500000000002</v>
      </c>
      <c r="G9" s="84" t="s">
        <v>36</v>
      </c>
      <c r="H9" s="85">
        <v>4</v>
      </c>
      <c r="I9" s="86">
        <f>H9*F9</f>
        <v>51194.000000000007</v>
      </c>
      <c r="J9" s="64" t="s">
        <v>37</v>
      </c>
      <c r="K9" s="23" t="s">
        <v>38</v>
      </c>
      <c r="L9" s="80">
        <f>2520-80</f>
        <v>2440</v>
      </c>
      <c r="M9" s="80">
        <v>280</v>
      </c>
      <c r="N9" s="64">
        <f>(2440*2+290*2+2345+3830)</f>
        <v>11635</v>
      </c>
    </row>
    <row r="10" spans="1:16" ht="31.5" x14ac:dyDescent="0.2">
      <c r="A10" s="28">
        <v>2</v>
      </c>
      <c r="B10" s="23" t="s">
        <v>34</v>
      </c>
      <c r="C10" s="87" t="s">
        <v>39</v>
      </c>
      <c r="D10" s="88">
        <v>1185</v>
      </c>
      <c r="E10" s="89">
        <v>0.1</v>
      </c>
      <c r="F10" s="88">
        <f>D10*(1+E10)</f>
        <v>1303.5</v>
      </c>
      <c r="G10" s="23" t="s">
        <v>36</v>
      </c>
      <c r="H10" s="90">
        <v>4.5</v>
      </c>
      <c r="I10" s="91">
        <f>H10*F10</f>
        <v>5865.75</v>
      </c>
      <c r="J10" s="64" t="s">
        <v>40</v>
      </c>
      <c r="K10" s="23" t="s">
        <v>41</v>
      </c>
      <c r="L10" s="80">
        <f>210-80</f>
        <v>130</v>
      </c>
      <c r="M10" s="80">
        <v>80</v>
      </c>
      <c r="N10" s="64">
        <f>(280*2+325+300)</f>
        <v>1185</v>
      </c>
    </row>
    <row r="11" spans="1:16" ht="31.5" x14ac:dyDescent="0.2">
      <c r="A11" s="28">
        <v>3</v>
      </c>
      <c r="B11" s="23" t="s">
        <v>34</v>
      </c>
      <c r="C11" s="87" t="s">
        <v>42</v>
      </c>
      <c r="D11" s="88">
        <v>260</v>
      </c>
      <c r="E11" s="89">
        <v>0.1</v>
      </c>
      <c r="F11" s="88">
        <f t="shared" ref="F11:F19" si="0">D11*(1+E11)</f>
        <v>286</v>
      </c>
      <c r="G11" s="23" t="s">
        <v>36</v>
      </c>
      <c r="H11" s="90">
        <v>4.5</v>
      </c>
      <c r="I11" s="91">
        <f>H11*F11</f>
        <v>1287</v>
      </c>
      <c r="J11" s="64" t="s">
        <v>41</v>
      </c>
      <c r="K11" s="23" t="s">
        <v>43</v>
      </c>
      <c r="L11" s="80"/>
      <c r="M11" s="80"/>
      <c r="N11" s="64">
        <f>130*2</f>
        <v>260</v>
      </c>
    </row>
    <row r="12" spans="1:16" ht="31.5" x14ac:dyDescent="0.2">
      <c r="A12" s="28">
        <v>4</v>
      </c>
      <c r="B12" s="23" t="s">
        <v>34</v>
      </c>
      <c r="C12" s="92" t="s">
        <v>44</v>
      </c>
      <c r="D12" s="88">
        <v>160</v>
      </c>
      <c r="E12" s="89">
        <v>0.1</v>
      </c>
      <c r="F12" s="88">
        <f t="shared" si="0"/>
        <v>176</v>
      </c>
      <c r="G12" s="23" t="s">
        <v>36</v>
      </c>
      <c r="H12" s="90">
        <v>5</v>
      </c>
      <c r="I12" s="91">
        <f t="shared" ref="I12:I16" si="1">H12*F12</f>
        <v>880</v>
      </c>
      <c r="J12" s="64" t="s">
        <v>41</v>
      </c>
      <c r="K12" s="23" t="s">
        <v>45</v>
      </c>
      <c r="L12" s="80">
        <v>290</v>
      </c>
      <c r="M12" s="80"/>
      <c r="N12" s="64">
        <f>80*2</f>
        <v>160</v>
      </c>
    </row>
    <row r="13" spans="1:16" s="95" customFormat="1" ht="31.5" x14ac:dyDescent="0.2">
      <c r="A13" s="28">
        <v>5</v>
      </c>
      <c r="B13" s="23" t="s">
        <v>34</v>
      </c>
      <c r="C13" s="87" t="s">
        <v>46</v>
      </c>
      <c r="D13" s="88">
        <v>300</v>
      </c>
      <c r="E13" s="89">
        <v>0.1</v>
      </c>
      <c r="F13" s="88">
        <f t="shared" si="0"/>
        <v>330</v>
      </c>
      <c r="G13" s="23" t="s">
        <v>36</v>
      </c>
      <c r="H13" s="90">
        <v>4</v>
      </c>
      <c r="I13" s="91">
        <f>H13*F13</f>
        <v>1320</v>
      </c>
      <c r="J13" s="93" t="s">
        <v>47</v>
      </c>
      <c r="K13" s="23" t="s">
        <v>48</v>
      </c>
      <c r="L13" s="80">
        <v>1200</v>
      </c>
      <c r="M13" s="94"/>
      <c r="N13" s="95">
        <f>150*2</f>
        <v>300</v>
      </c>
    </row>
    <row r="14" spans="1:16" s="95" customFormat="1" x14ac:dyDescent="0.2">
      <c r="A14" s="28">
        <v>6</v>
      </c>
      <c r="B14" s="23" t="s">
        <v>49</v>
      </c>
      <c r="C14" s="87" t="s">
        <v>50</v>
      </c>
      <c r="D14" s="88">
        <v>14740</v>
      </c>
      <c r="E14" s="89">
        <v>0.1</v>
      </c>
      <c r="F14" s="88">
        <f t="shared" si="0"/>
        <v>16214.000000000002</v>
      </c>
      <c r="G14" s="23" t="s">
        <v>36</v>
      </c>
      <c r="H14" s="90">
        <v>4</v>
      </c>
      <c r="I14" s="91">
        <f>H14*F14</f>
        <v>64856.000000000007</v>
      </c>
      <c r="J14" s="64" t="s">
        <v>51</v>
      </c>
      <c r="K14" s="23" t="s">
        <v>52</v>
      </c>
      <c r="L14" s="80">
        <f>2670-325</f>
        <v>2345</v>
      </c>
      <c r="M14" s="80">
        <v>325</v>
      </c>
      <c r="N14" s="95">
        <f>SUM(N9:N13)+L13</f>
        <v>14740</v>
      </c>
      <c r="O14" s="95">
        <f>SUM(L9:M10)*2+L13+SUM(L14:M14)+L15*2+SUM(L17:M17)+L12*2</f>
        <v>14740</v>
      </c>
      <c r="P14" s="95">
        <f>N14-O14</f>
        <v>0</v>
      </c>
    </row>
    <row r="15" spans="1:16" s="95" customFormat="1" x14ac:dyDescent="0.2">
      <c r="A15" s="28">
        <v>7</v>
      </c>
      <c r="B15" s="23" t="s">
        <v>53</v>
      </c>
      <c r="C15" s="87" t="s">
        <v>54</v>
      </c>
      <c r="D15" s="88">
        <v>5750</v>
      </c>
      <c r="E15" s="89">
        <v>0.1</v>
      </c>
      <c r="F15" s="88">
        <f t="shared" si="0"/>
        <v>6325.0000000000009</v>
      </c>
      <c r="G15" s="23" t="s">
        <v>36</v>
      </c>
      <c r="H15" s="90">
        <v>2.5</v>
      </c>
      <c r="I15" s="91">
        <f>H15*F15</f>
        <v>15812.500000000002</v>
      </c>
      <c r="J15" s="64" t="s">
        <v>55</v>
      </c>
      <c r="K15" s="23" t="s">
        <v>47</v>
      </c>
      <c r="L15" s="80">
        <v>150</v>
      </c>
      <c r="M15" s="94"/>
      <c r="N15" s="95">
        <f>SUM(L9:M10)+SUM(L14:M15)</f>
        <v>5750</v>
      </c>
    </row>
    <row r="16" spans="1:16" s="95" customFormat="1" x14ac:dyDescent="0.2">
      <c r="A16" s="28">
        <v>8</v>
      </c>
      <c r="B16" s="23" t="s">
        <v>56</v>
      </c>
      <c r="C16" s="87" t="s">
        <v>57</v>
      </c>
      <c r="D16" s="96">
        <v>290</v>
      </c>
      <c r="E16" s="89">
        <v>0.1</v>
      </c>
      <c r="F16" s="88">
        <f t="shared" si="0"/>
        <v>319</v>
      </c>
      <c r="G16" s="23" t="s">
        <v>36</v>
      </c>
      <c r="H16" s="90">
        <v>2</v>
      </c>
      <c r="I16" s="91">
        <f t="shared" si="1"/>
        <v>638</v>
      </c>
      <c r="J16" s="64" t="s">
        <v>45</v>
      </c>
      <c r="K16" s="23" t="s">
        <v>58</v>
      </c>
      <c r="L16" s="80">
        <v>20</v>
      </c>
      <c r="M16" s="94"/>
    </row>
    <row r="17" spans="1:14" s="95" customFormat="1" x14ac:dyDescent="0.2">
      <c r="A17" s="28">
        <v>8</v>
      </c>
      <c r="B17" s="23" t="s">
        <v>59</v>
      </c>
      <c r="C17" s="87" t="s">
        <v>60</v>
      </c>
      <c r="D17" s="96">
        <v>4130</v>
      </c>
      <c r="E17" s="89">
        <v>0.1</v>
      </c>
      <c r="F17" s="88">
        <f t="shared" si="0"/>
        <v>4543</v>
      </c>
      <c r="G17" s="23" t="s">
        <v>36</v>
      </c>
      <c r="H17" s="90">
        <v>3</v>
      </c>
      <c r="I17" s="91">
        <f>H17*F17</f>
        <v>13629</v>
      </c>
      <c r="J17" s="64"/>
      <c r="K17" s="23" t="s">
        <v>61</v>
      </c>
      <c r="L17" s="80">
        <v>3830</v>
      </c>
      <c r="M17" s="94">
        <v>300</v>
      </c>
      <c r="N17" s="95">
        <f>SUM(L17:M17)</f>
        <v>4130</v>
      </c>
    </row>
    <row r="18" spans="1:14" s="95" customFormat="1" x14ac:dyDescent="0.2">
      <c r="A18" s="28">
        <v>9</v>
      </c>
      <c r="B18" s="23" t="s">
        <v>62</v>
      </c>
      <c r="C18" s="97" t="s">
        <v>63</v>
      </c>
      <c r="D18" s="96">
        <v>5600</v>
      </c>
      <c r="E18" s="89">
        <v>0.05</v>
      </c>
      <c r="F18" s="88">
        <f t="shared" si="0"/>
        <v>5880</v>
      </c>
      <c r="G18" s="23" t="s">
        <v>36</v>
      </c>
      <c r="H18" s="90">
        <v>2</v>
      </c>
      <c r="I18" s="91">
        <f>H18*F18</f>
        <v>11760</v>
      </c>
      <c r="J18" s="64" t="s">
        <v>64</v>
      </c>
      <c r="N18" s="95">
        <f>SUM(L9:M10)+SUM(L14:M14)</f>
        <v>5600</v>
      </c>
    </row>
    <row r="19" spans="1:14" s="95" customFormat="1" x14ac:dyDescent="0.2">
      <c r="A19" s="56">
        <v>10</v>
      </c>
      <c r="B19" s="102" t="s">
        <v>62</v>
      </c>
      <c r="C19" s="98" t="s">
        <v>65</v>
      </c>
      <c r="D19" s="99">
        <v>150</v>
      </c>
      <c r="E19" s="100">
        <v>0.1</v>
      </c>
      <c r="F19" s="101">
        <f t="shared" si="0"/>
        <v>165</v>
      </c>
      <c r="G19" s="102" t="s">
        <v>36</v>
      </c>
      <c r="H19" s="103">
        <v>2.2000000000000002</v>
      </c>
      <c r="I19" s="104">
        <f>H19*F19</f>
        <v>363.00000000000006</v>
      </c>
      <c r="J19" s="64" t="s">
        <v>47</v>
      </c>
      <c r="K19" s="23"/>
      <c r="L19" s="64"/>
      <c r="N19" s="95">
        <v>150</v>
      </c>
    </row>
    <row r="20" spans="1:14" ht="16.5" thickBot="1" x14ac:dyDescent="0.25">
      <c r="C20" s="43"/>
      <c r="D20" s="96"/>
      <c r="E20" s="96"/>
      <c r="F20" s="96"/>
      <c r="H20" s="90"/>
      <c r="I20" s="105"/>
    </row>
    <row r="21" spans="1:14" ht="16.5" thickBot="1" x14ac:dyDescent="0.25">
      <c r="A21" s="55" t="s">
        <v>18</v>
      </c>
      <c r="B21" s="119"/>
      <c r="C21" s="106"/>
      <c r="D21" s="107"/>
      <c r="E21" s="107"/>
      <c r="F21" s="107"/>
      <c r="G21" s="108"/>
      <c r="H21" s="109"/>
      <c r="I21" s="110">
        <f>SUM(I9:I19)</f>
        <v>167605.25000000003</v>
      </c>
    </row>
    <row r="22" spans="1:14" ht="16.5" thickBot="1" x14ac:dyDescent="0.25">
      <c r="A22" s="55" t="s">
        <v>66</v>
      </c>
      <c r="B22" s="119"/>
      <c r="C22" s="106"/>
      <c r="D22" s="107"/>
      <c r="E22" s="107"/>
      <c r="F22" s="107"/>
      <c r="G22" s="108"/>
      <c r="H22" s="109"/>
      <c r="I22" s="111">
        <f>(3/100)*I21</f>
        <v>5028.1575000000003</v>
      </c>
    </row>
    <row r="23" spans="1:14" ht="16.5" thickBot="1" x14ac:dyDescent="0.25">
      <c r="A23" s="55" t="s">
        <v>67</v>
      </c>
      <c r="B23" s="119"/>
      <c r="C23" s="106"/>
      <c r="D23" s="107"/>
      <c r="E23" s="107"/>
      <c r="F23" s="107"/>
      <c r="G23" s="108"/>
      <c r="H23" s="109"/>
      <c r="I23" s="110">
        <f>SUM(I21:I22)</f>
        <v>172633.40750000003</v>
      </c>
    </row>
    <row r="24" spans="1:14" x14ac:dyDescent="0.2">
      <c r="A24" s="57"/>
      <c r="B24" s="57"/>
      <c r="C24" s="64"/>
      <c r="D24" s="112"/>
      <c r="E24" s="112"/>
      <c r="F24" s="112"/>
      <c r="H24" s="113"/>
      <c r="I24" s="114"/>
    </row>
    <row r="25" spans="1:14" x14ac:dyDescent="0.2">
      <c r="C25" s="115" t="s">
        <v>68</v>
      </c>
    </row>
    <row r="26" spans="1:14" x14ac:dyDescent="0.2">
      <c r="B26" s="23">
        <v>1</v>
      </c>
      <c r="C26" s="67" t="s">
        <v>69</v>
      </c>
      <c r="J26" s="116"/>
    </row>
    <row r="27" spans="1:14" x14ac:dyDescent="0.2">
      <c r="B27" s="23">
        <v>2</v>
      </c>
      <c r="C27" s="67" t="s">
        <v>70</v>
      </c>
    </row>
    <row r="28" spans="1:14" x14ac:dyDescent="0.2">
      <c r="B28" s="23">
        <v>3</v>
      </c>
      <c r="C28" s="67" t="s">
        <v>71</v>
      </c>
    </row>
    <row r="29" spans="1:14" x14ac:dyDescent="0.2">
      <c r="B29" s="23">
        <v>4</v>
      </c>
      <c r="C29" s="45" t="s">
        <v>72</v>
      </c>
    </row>
    <row r="30" spans="1:14" x14ac:dyDescent="0.2">
      <c r="B30" s="23">
        <v>5</v>
      </c>
      <c r="C30" s="45" t="s">
        <v>73</v>
      </c>
    </row>
    <row r="31" spans="1:14" ht="31.5" x14ac:dyDescent="0.2">
      <c r="B31" s="23">
        <v>6</v>
      </c>
      <c r="C31" s="45" t="s">
        <v>74</v>
      </c>
    </row>
  </sheetData>
  <mergeCells count="1">
    <mergeCell ref="L7:M7"/>
  </mergeCells>
  <printOptions horizontalCentered="1"/>
  <pageMargins left="0.7" right="0.7" top="0.5" bottom="0.5" header="0.3" footer="0.3"/>
  <pageSetup paperSize="9" scale="1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1"/>
  <sheetViews>
    <sheetView view="pageBreakPreview" zoomScale="85" zoomScaleNormal="85" zoomScaleSheetLayoutView="85" workbookViewId="0">
      <pane ySplit="7" topLeftCell="A14" activePane="bottomLeft" state="frozen"/>
      <selection pane="bottomLeft" activeCell="H19" sqref="H19:J28"/>
    </sheetView>
  </sheetViews>
  <sheetFormatPr defaultColWidth="9.6640625" defaultRowHeight="15.75" x14ac:dyDescent="0.2"/>
  <cols>
    <col min="1" max="1" width="10" style="23" customWidth="1"/>
    <col min="2" max="2" width="27.88671875" style="8" customWidth="1"/>
    <col min="3" max="3" width="10.5546875" style="8" customWidth="1"/>
    <col min="4" max="4" width="8.109375" style="20" customWidth="1"/>
    <col min="5" max="5" width="6.5546875" style="6" customWidth="1"/>
    <col min="6" max="6" width="11.109375" style="7" customWidth="1"/>
    <col min="7" max="7" width="34.109375" style="5" customWidth="1"/>
    <col min="8" max="8" width="12" style="5" customWidth="1"/>
    <col min="9" max="10" width="9.6640625" style="5"/>
    <col min="11" max="11" width="10.6640625" style="5" customWidth="1"/>
    <col min="12" max="12" width="11.77734375" style="5" customWidth="1"/>
    <col min="13" max="13" width="10.6640625" style="5" customWidth="1"/>
    <col min="14" max="16384" width="9.6640625" style="5"/>
  </cols>
  <sheetData>
    <row r="1" spans="1:9" x14ac:dyDescent="0.2">
      <c r="B1" s="1"/>
      <c r="C1" s="2"/>
      <c r="D1" s="3"/>
      <c r="E1" s="3"/>
      <c r="F1" s="4"/>
    </row>
    <row r="2" spans="1:9" x14ac:dyDescent="0.2">
      <c r="B2" s="17" t="s">
        <v>22</v>
      </c>
      <c r="C2" s="1" t="s">
        <v>23</v>
      </c>
      <c r="D2" s="3"/>
      <c r="E2" s="3"/>
      <c r="F2" s="4"/>
    </row>
    <row r="3" spans="1:9" x14ac:dyDescent="0.2">
      <c r="B3" s="17" t="s">
        <v>24</v>
      </c>
      <c r="C3" s="1" t="s">
        <v>75</v>
      </c>
      <c r="D3" s="3"/>
      <c r="E3" s="3"/>
      <c r="F3" s="4"/>
    </row>
    <row r="4" spans="1:9" x14ac:dyDescent="0.2">
      <c r="B4" s="5"/>
      <c r="C4" s="1" t="s">
        <v>76</v>
      </c>
      <c r="D4" s="3"/>
      <c r="E4" s="3"/>
      <c r="F4" s="4"/>
    </row>
    <row r="5" spans="1:9" x14ac:dyDescent="0.2">
      <c r="B5" s="3"/>
      <c r="C5" s="1"/>
      <c r="D5" s="3"/>
    </row>
    <row r="6" spans="1:9" x14ac:dyDescent="0.2">
      <c r="E6" s="9" t="s">
        <v>27</v>
      </c>
      <c r="F6" s="10">
        <f ca="1">TODAY()</f>
        <v>46231</v>
      </c>
    </row>
    <row r="7" spans="1:9" s="11" customFormat="1" x14ac:dyDescent="0.2">
      <c r="A7" s="24" t="s">
        <v>0</v>
      </c>
      <c r="B7" s="25" t="s">
        <v>3</v>
      </c>
      <c r="C7" s="25" t="s">
        <v>29</v>
      </c>
      <c r="D7" s="25" t="s">
        <v>4</v>
      </c>
      <c r="E7" s="26" t="s">
        <v>7</v>
      </c>
      <c r="F7" s="27" t="s">
        <v>8</v>
      </c>
    </row>
    <row r="8" spans="1:9" x14ac:dyDescent="0.2">
      <c r="A8" s="35"/>
      <c r="B8" s="39" t="s">
        <v>31</v>
      </c>
      <c r="C8" s="14"/>
      <c r="D8" s="21"/>
      <c r="E8" s="15"/>
      <c r="F8" s="16"/>
      <c r="H8" s="30"/>
    </row>
    <row r="9" spans="1:9" ht="31.5" x14ac:dyDescent="0.2">
      <c r="A9" s="28">
        <v>1</v>
      </c>
      <c r="B9" s="49" t="s">
        <v>77</v>
      </c>
      <c r="C9" s="38"/>
      <c r="D9" s="40">
        <f>((2358+277+2077)-644)+3830</f>
        <v>7898</v>
      </c>
      <c r="E9" s="6" t="s">
        <v>36</v>
      </c>
      <c r="F9" s="18">
        <f>C9*D9</f>
        <v>0</v>
      </c>
      <c r="G9" s="5" t="s">
        <v>37</v>
      </c>
    </row>
    <row r="10" spans="1:9" ht="31.5" x14ac:dyDescent="0.2">
      <c r="A10" s="28">
        <v>2</v>
      </c>
      <c r="B10" s="31" t="s">
        <v>78</v>
      </c>
      <c r="C10" s="38"/>
      <c r="D10" s="40">
        <f>644+292</f>
        <v>936</v>
      </c>
      <c r="E10" s="6" t="s">
        <v>36</v>
      </c>
      <c r="F10" s="18">
        <f t="shared" ref="F10:F18" si="0">C10*D10</f>
        <v>0</v>
      </c>
      <c r="G10" s="5" t="s">
        <v>40</v>
      </c>
      <c r="I10" s="5" t="s">
        <v>79</v>
      </c>
    </row>
    <row r="11" spans="1:9" ht="31.5" x14ac:dyDescent="0.2">
      <c r="A11" s="28">
        <v>3</v>
      </c>
      <c r="B11" s="31" t="s">
        <v>80</v>
      </c>
      <c r="C11" s="19"/>
      <c r="D11" s="40">
        <f>206-78</f>
        <v>128</v>
      </c>
      <c r="E11" s="6" t="s">
        <v>36</v>
      </c>
      <c r="F11" s="18">
        <f t="shared" si="0"/>
        <v>0</v>
      </c>
      <c r="G11" s="5" t="s">
        <v>41</v>
      </c>
      <c r="I11" s="5" t="s">
        <v>81</v>
      </c>
    </row>
    <row r="12" spans="1:9" ht="47.25" x14ac:dyDescent="0.2">
      <c r="A12" s="28">
        <v>4</v>
      </c>
      <c r="B12" s="48" t="s">
        <v>82</v>
      </c>
      <c r="C12" s="19"/>
      <c r="D12" s="40">
        <v>78</v>
      </c>
      <c r="E12" s="6" t="s">
        <v>36</v>
      </c>
      <c r="F12" s="18">
        <f t="shared" si="0"/>
        <v>0</v>
      </c>
      <c r="G12" s="5" t="s">
        <v>41</v>
      </c>
      <c r="H12" s="34"/>
    </row>
    <row r="13" spans="1:9" s="34" customFormat="1" ht="31.5" x14ac:dyDescent="0.2">
      <c r="A13" s="28">
        <v>5</v>
      </c>
      <c r="B13" s="31" t="s">
        <v>83</v>
      </c>
      <c r="C13" s="33"/>
      <c r="D13" s="40">
        <v>148</v>
      </c>
      <c r="E13" s="6" t="s">
        <v>36</v>
      </c>
      <c r="F13" s="18">
        <f t="shared" si="0"/>
        <v>0</v>
      </c>
      <c r="G13" s="50" t="s">
        <v>47</v>
      </c>
    </row>
    <row r="14" spans="1:9" s="34" customFormat="1" ht="31.5" x14ac:dyDescent="0.2">
      <c r="A14" s="28">
        <v>6</v>
      </c>
      <c r="B14" s="31" t="s">
        <v>50</v>
      </c>
      <c r="C14" s="33"/>
      <c r="D14" s="40">
        <f>2538+206+277+1343+2077+148</f>
        <v>6589</v>
      </c>
      <c r="E14" s="6" t="s">
        <v>36</v>
      </c>
      <c r="F14" s="18">
        <f t="shared" si="0"/>
        <v>0</v>
      </c>
      <c r="G14" s="5" t="s">
        <v>51</v>
      </c>
    </row>
    <row r="15" spans="1:9" s="34" customFormat="1" x14ac:dyDescent="0.2">
      <c r="A15" s="28">
        <v>7</v>
      </c>
      <c r="B15" s="31" t="s">
        <v>84</v>
      </c>
      <c r="C15" s="33"/>
      <c r="D15" s="40">
        <v>4968</v>
      </c>
      <c r="E15" s="6" t="s">
        <v>36</v>
      </c>
      <c r="F15" s="18">
        <f t="shared" si="0"/>
        <v>0</v>
      </c>
      <c r="G15" s="5" t="s">
        <v>55</v>
      </c>
    </row>
    <row r="16" spans="1:9" s="34" customFormat="1" x14ac:dyDescent="0.2">
      <c r="A16" s="28">
        <v>8</v>
      </c>
      <c r="B16" s="31" t="s">
        <v>85</v>
      </c>
      <c r="C16" s="33"/>
      <c r="D16" s="29">
        <v>277</v>
      </c>
      <c r="E16" s="6" t="s">
        <v>36</v>
      </c>
      <c r="F16" s="18">
        <f t="shared" si="0"/>
        <v>0</v>
      </c>
      <c r="G16" s="5" t="s">
        <v>45</v>
      </c>
    </row>
    <row r="17" spans="1:11" s="34" customFormat="1" x14ac:dyDescent="0.2">
      <c r="A17" s="23">
        <v>9</v>
      </c>
      <c r="B17" s="47" t="s">
        <v>86</v>
      </c>
      <c r="C17" s="33"/>
      <c r="D17" s="29">
        <f>2538+206+2077</f>
        <v>4821</v>
      </c>
      <c r="E17" s="6" t="s">
        <v>36</v>
      </c>
      <c r="F17" s="18">
        <f t="shared" si="0"/>
        <v>0</v>
      </c>
      <c r="G17" s="5" t="s">
        <v>64</v>
      </c>
    </row>
    <row r="18" spans="1:11" s="34" customFormat="1" x14ac:dyDescent="0.2">
      <c r="A18" s="23">
        <v>10</v>
      </c>
      <c r="B18" s="47" t="s">
        <v>87</v>
      </c>
      <c r="C18" s="33"/>
      <c r="D18" s="29">
        <v>148</v>
      </c>
      <c r="E18" s="6" t="s">
        <v>36</v>
      </c>
      <c r="F18" s="18">
        <f t="shared" si="0"/>
        <v>0</v>
      </c>
      <c r="G18" s="5" t="s">
        <v>47</v>
      </c>
      <c r="H18" s="54" t="s">
        <v>88</v>
      </c>
    </row>
    <row r="19" spans="1:11" ht="16.5" thickBot="1" x14ac:dyDescent="0.25">
      <c r="B19" s="31"/>
      <c r="C19" s="19"/>
      <c r="D19" s="29"/>
      <c r="F19" s="18"/>
      <c r="H19" s="6" t="s">
        <v>38</v>
      </c>
      <c r="I19" s="30">
        <v>2538</v>
      </c>
      <c r="J19" s="5">
        <v>2520</v>
      </c>
    </row>
    <row r="20" spans="1:11" ht="16.5" thickBot="1" x14ac:dyDescent="0.25">
      <c r="A20" s="36" t="s">
        <v>89</v>
      </c>
      <c r="B20" s="13"/>
      <c r="C20" s="12"/>
      <c r="D20" s="22"/>
      <c r="E20" s="32"/>
      <c r="F20" s="37">
        <f>SUM(F9:F18)</f>
        <v>0</v>
      </c>
      <c r="H20" s="6" t="s">
        <v>41</v>
      </c>
      <c r="I20" s="30">
        <v>205</v>
      </c>
      <c r="J20" s="5">
        <v>206</v>
      </c>
    </row>
    <row r="21" spans="1:11" x14ac:dyDescent="0.2">
      <c r="B21" s="41" t="s">
        <v>68</v>
      </c>
      <c r="H21" s="6" t="s">
        <v>43</v>
      </c>
      <c r="I21" s="30" t="s">
        <v>90</v>
      </c>
    </row>
    <row r="22" spans="1:11" x14ac:dyDescent="0.2">
      <c r="A22" s="23">
        <v>1</v>
      </c>
      <c r="B22" s="8" t="s">
        <v>69</v>
      </c>
      <c r="G22" s="46"/>
      <c r="H22" s="6" t="s">
        <v>45</v>
      </c>
      <c r="I22" s="30">
        <v>277</v>
      </c>
      <c r="J22" s="5">
        <v>290</v>
      </c>
    </row>
    <row r="23" spans="1:11" x14ac:dyDescent="0.2">
      <c r="A23" s="23">
        <v>2</v>
      </c>
      <c r="B23" s="8" t="s">
        <v>70</v>
      </c>
      <c r="H23" s="6" t="s">
        <v>48</v>
      </c>
      <c r="I23" s="30">
        <v>1342</v>
      </c>
      <c r="J23" s="5">
        <v>1200</v>
      </c>
    </row>
    <row r="24" spans="1:11" x14ac:dyDescent="0.2">
      <c r="A24" s="23">
        <v>3</v>
      </c>
      <c r="B24" s="8" t="s">
        <v>71</v>
      </c>
      <c r="H24" s="6" t="s">
        <v>52</v>
      </c>
      <c r="I24" s="30">
        <v>2077</v>
      </c>
      <c r="J24" s="5">
        <v>2670</v>
      </c>
    </row>
    <row r="25" spans="1:11" x14ac:dyDescent="0.2">
      <c r="A25" s="23">
        <v>4</v>
      </c>
      <c r="B25" s="42" t="s">
        <v>72</v>
      </c>
      <c r="H25" s="6" t="s">
        <v>47</v>
      </c>
      <c r="I25" s="30">
        <v>148</v>
      </c>
      <c r="J25" s="5">
        <v>150</v>
      </c>
    </row>
    <row r="26" spans="1:11" x14ac:dyDescent="0.2">
      <c r="A26" s="23">
        <v>5</v>
      </c>
      <c r="B26" s="42" t="s">
        <v>73</v>
      </c>
      <c r="H26" s="6" t="s">
        <v>58</v>
      </c>
      <c r="I26" s="30">
        <v>22</v>
      </c>
      <c r="J26" s="5">
        <v>20</v>
      </c>
      <c r="K26" s="5" t="s">
        <v>91</v>
      </c>
    </row>
    <row r="27" spans="1:11" x14ac:dyDescent="0.2">
      <c r="A27" s="23">
        <v>6</v>
      </c>
      <c r="B27" s="51"/>
      <c r="H27" s="6" t="s">
        <v>61</v>
      </c>
      <c r="I27" s="30">
        <v>3830</v>
      </c>
    </row>
    <row r="28" spans="1:11" x14ac:dyDescent="0.2">
      <c r="B28" s="51"/>
      <c r="H28" s="6" t="s">
        <v>92</v>
      </c>
      <c r="I28" s="30">
        <v>292</v>
      </c>
    </row>
    <row r="29" spans="1:11" x14ac:dyDescent="0.2">
      <c r="B29" s="51"/>
      <c r="H29" s="6"/>
      <c r="I29" s="30"/>
    </row>
    <row r="30" spans="1:11" x14ac:dyDescent="0.2">
      <c r="B30" s="51"/>
      <c r="H30" s="6"/>
      <c r="I30" s="30"/>
    </row>
    <row r="31" spans="1:11" x14ac:dyDescent="0.2">
      <c r="B31" s="51" t="s">
        <v>93</v>
      </c>
      <c r="H31" s="6"/>
      <c r="I31" s="30"/>
    </row>
    <row r="32" spans="1:11" ht="18" customHeight="1" x14ac:dyDescent="0.2">
      <c r="B32" s="41" t="s">
        <v>94</v>
      </c>
      <c r="G32" s="44" t="s">
        <v>95</v>
      </c>
      <c r="H32" s="5" t="s">
        <v>96</v>
      </c>
    </row>
    <row r="33" spans="2:7" ht="173.25" x14ac:dyDescent="0.2">
      <c r="B33" s="8" t="s">
        <v>97</v>
      </c>
      <c r="G33" s="43" t="s">
        <v>98</v>
      </c>
    </row>
    <row r="35" spans="2:7" x14ac:dyDescent="0.2">
      <c r="B35" s="53" t="s">
        <v>99</v>
      </c>
      <c r="G35" s="46" t="s">
        <v>100</v>
      </c>
    </row>
    <row r="36" spans="2:7" ht="189" x14ac:dyDescent="0.2">
      <c r="B36" s="52" t="s">
        <v>101</v>
      </c>
      <c r="G36" s="45" t="s">
        <v>102</v>
      </c>
    </row>
    <row r="38" spans="2:7" x14ac:dyDescent="0.2">
      <c r="B38" s="41" t="s">
        <v>103</v>
      </c>
      <c r="G38" s="46" t="s">
        <v>104</v>
      </c>
    </row>
    <row r="39" spans="2:7" ht="94.5" x14ac:dyDescent="0.2">
      <c r="B39" s="8" t="s">
        <v>105</v>
      </c>
      <c r="G39" s="42" t="s">
        <v>106</v>
      </c>
    </row>
    <row r="40" spans="2:7" ht="31.5" x14ac:dyDescent="0.2">
      <c r="B40" s="41" t="s">
        <v>107</v>
      </c>
    </row>
    <row r="41" spans="2:7" ht="141.75" x14ac:dyDescent="0.2">
      <c r="B41" s="8" t="s">
        <v>108</v>
      </c>
    </row>
  </sheetData>
  <printOptions horizontalCentered="1"/>
  <pageMargins left="0.7" right="0.7" top="0.5" bottom="0.5" header="0.3" footer="0.3"/>
  <pageSetup paperSize="9"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S w i f t T o k e n s   x m l n s : x s i = " h t t p : / / w w w . w 3 . o r g / 2 0 0 1 / X M L S c h e m a - i n s t a n c e "   x m l n s : x s d = " h t t p : / / w w w . w 3 . o r g / 2 0 0 1 / X M L S c h e m a " > < T o k e n s / > < / S w i f t T o k e n s > 
</file>

<file path=customXml/itemProps1.xml><?xml version="1.0" encoding="utf-8"?>
<ds:datastoreItem xmlns:ds="http://schemas.openxmlformats.org/officeDocument/2006/customXml" ds:itemID="{87190181-5485-421E-8C34-C9E05E6402D5}">
  <ds:schemaRefs>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ESTIMATE</vt:lpstr>
      <vt:lpstr>UJ</vt:lpstr>
      <vt:lpstr>DETAIL (2)</vt:lpstr>
      <vt:lpstr>'DETAIL (2)'!Print_Area</vt:lpstr>
      <vt:lpstr>ESTIMATE!Print_Area</vt:lpstr>
      <vt:lpstr>UJ!Print_Area</vt:lpstr>
      <vt:lpstr>'DETAIL (2)'!Print_Titles</vt:lpstr>
      <vt:lpstr>ESTIMATE!Print_Titles</vt:lpstr>
      <vt:lpstr>UJ!Print_Titles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2013-07-08T09:36:48Z</dcterms:created>
  <dcterms:modified xsi:type="dcterms:W3CDTF">2026-07-28T10:57:24Z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S9Connected">
    <vt:bool>true</vt:bool>
  </property>
  <property fmtid="{D5CDD505-2E9C-101B-9397-08002B2CF9AE}" pid="3" name="PlanSwiftJobName">
    <vt:lpwstr/>
  </property>
  <property fmtid="{D5CDD505-2E9C-101B-9397-08002B2CF9AE}" pid="4" name="PlanSwiftJobGuid">
    <vt:lpwstr/>
  </property>
  <property fmtid="{D5CDD505-2E9C-101B-9397-08002B2CF9AE}" pid="5" name="LinkedDataId">
    <vt:lpwstr>{87190181-5485-421E-8C34-C9E05E6402D5}</vt:lpwstr>
  </property>
</Properties>
</file>